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שטאנג תפעול מטשים\דוחות\דוחות שנתיים\דוח שנתי 2024\דוח שנתי חולית 2024\"/>
    </mc:Choice>
  </mc:AlternateContent>
  <xr:revisionPtr revIDLastSave="0" documentId="13_ncr:1_{AE693722-0E4D-4D90-B349-9A0DF186A7CA}" xr6:coauthVersionLast="47" xr6:coauthVersionMax="47" xr10:uidLastSave="{00000000-0000-0000-0000-000000000000}"/>
  <bookViews>
    <workbookView xWindow="-120" yWindow="-120" windowWidth="29040" windowHeight="15840" xr2:uid="{00000000-000D-0000-FFFF-FFFF00000000}"/>
  </bookViews>
  <sheets>
    <sheet name="דוח שנתי" sheetId="9" r:id="rId1"/>
    <sheet name="נתונים לדוח שנתי" sheetId="2" r:id="rId2"/>
    <sheet name="גרף ספיקות" sheetId="10" r:id="rId3"/>
    <sheet name="גרף איכויות שפכים" sheetId="11" r:id="rId4"/>
    <sheet name="גרף איכויות קולחין" sheetId="12" r:id="rId5"/>
    <sheet name="יומן אירועים " sheetId="14" r:id="rId6"/>
    <sheet name="דיגום מעבדה חיצונית" sheetId="1" state="hidden" r:id="rId7"/>
    <sheet name="גיליון1" sheetId="13" state="hidden" r:id="rId8"/>
  </sheets>
  <definedNames>
    <definedName name="_xlnm.Print_Area" localSheetId="0">'דוח שנתי'!$A$1:$L$82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4" l="1"/>
  <c r="B17" i="14"/>
  <c r="B16" i="14"/>
  <c r="B15" i="14"/>
  <c r="B14" i="14"/>
  <c r="B13" i="14"/>
  <c r="B12" i="14"/>
  <c r="B11" i="14"/>
  <c r="B10" i="14"/>
  <c r="B9" i="14"/>
  <c r="B8" i="14"/>
  <c r="B7" i="14"/>
  <c r="B6" i="14"/>
  <c r="B5" i="14"/>
  <c r="B4" i="14"/>
  <c r="B3" i="14"/>
  <c r="B2" i="14"/>
  <c r="BP23" i="2" l="1"/>
  <c r="BP22" i="2"/>
  <c r="BP21" i="2"/>
  <c r="BP20" i="2"/>
  <c r="E67" i="9" s="1"/>
  <c r="Y21" i="2" l="1"/>
  <c r="L21" i="2" l="1"/>
  <c r="M21" i="2"/>
  <c r="I21" i="2"/>
  <c r="AN21" i="2" l="1"/>
  <c r="AO21" i="2"/>
  <c r="AP21" i="2"/>
  <c r="AN22" i="2"/>
  <c r="AO22" i="2"/>
  <c r="AP22" i="2"/>
  <c r="AN23" i="2"/>
  <c r="AO23" i="2"/>
  <c r="AP23" i="2"/>
  <c r="BQ20" i="2" l="1"/>
  <c r="E70" i="9" s="1"/>
  <c r="BR20" i="2"/>
  <c r="E73" i="9" s="1"/>
  <c r="BQ21" i="2"/>
  <c r="BR21" i="2"/>
  <c r="BQ22" i="2"/>
  <c r="BR22" i="2"/>
  <c r="BQ23" i="2"/>
  <c r="BR23" i="2"/>
  <c r="BI21" i="2" l="1"/>
  <c r="BF21" i="2"/>
  <c r="BC21" i="2"/>
  <c r="AA21" i="2"/>
  <c r="Z21" i="2"/>
  <c r="K21" i="2"/>
  <c r="J21" i="2"/>
  <c r="H21" i="2"/>
  <c r="G21" i="2"/>
  <c r="F21" i="2"/>
  <c r="C21" i="2"/>
  <c r="B21" i="2"/>
  <c r="B20" i="2"/>
  <c r="E30" i="9" s="1"/>
  <c r="E42" i="9" l="1"/>
  <c r="BD21" i="2" l="1"/>
  <c r="BO20" i="2"/>
  <c r="E62" i="9" s="1"/>
  <c r="AK21" i="2"/>
  <c r="AL21" i="2"/>
  <c r="AM21" i="2"/>
  <c r="AQ21" i="2"/>
  <c r="AR21" i="2"/>
  <c r="AS21" i="2"/>
  <c r="AT21" i="2"/>
  <c r="AU21" i="2"/>
  <c r="AV21" i="2"/>
  <c r="AW21" i="2"/>
  <c r="AX21" i="2"/>
  <c r="AY21" i="2"/>
  <c r="AZ21" i="2"/>
  <c r="BA21" i="2"/>
  <c r="BB21" i="2"/>
  <c r="BE21" i="2"/>
  <c r="E59" i="9"/>
  <c r="BG21" i="2"/>
  <c r="BH21" i="2"/>
  <c r="E64" i="9"/>
  <c r="BJ21" i="2"/>
  <c r="BK21" i="2"/>
  <c r="BL21" i="2"/>
  <c r="BM21" i="2"/>
  <c r="BN21" i="2"/>
  <c r="BO21" i="2"/>
  <c r="AK22" i="2"/>
  <c r="AL22" i="2"/>
  <c r="AM22" i="2"/>
  <c r="AQ22" i="2"/>
  <c r="AR22" i="2"/>
  <c r="AS22" i="2"/>
  <c r="AT22" i="2"/>
  <c r="AU22" i="2"/>
  <c r="AV22" i="2"/>
  <c r="AW22" i="2"/>
  <c r="AX22" i="2"/>
  <c r="AY22" i="2"/>
  <c r="AZ22" i="2"/>
  <c r="BA22" i="2"/>
  <c r="BB22" i="2"/>
  <c r="BC22" i="2"/>
  <c r="BD22" i="2"/>
  <c r="BE22" i="2"/>
  <c r="BF22" i="2"/>
  <c r="BG22" i="2"/>
  <c r="BH22" i="2"/>
  <c r="BI22" i="2"/>
  <c r="BJ22" i="2"/>
  <c r="BK22" i="2"/>
  <c r="BL22" i="2"/>
  <c r="BM22" i="2"/>
  <c r="BN22" i="2"/>
  <c r="BO22" i="2"/>
  <c r="AK23" i="2"/>
  <c r="AL23" i="2"/>
  <c r="AM23" i="2"/>
  <c r="AQ23" i="2"/>
  <c r="AR23" i="2"/>
  <c r="AS23" i="2"/>
  <c r="AT23" i="2"/>
  <c r="AU23" i="2"/>
  <c r="AV23" i="2"/>
  <c r="AW23" i="2"/>
  <c r="AX23" i="2"/>
  <c r="AY23" i="2"/>
  <c r="AZ23" i="2"/>
  <c r="BA23" i="2"/>
  <c r="BB23" i="2"/>
  <c r="BC23" i="2"/>
  <c r="BD23" i="2"/>
  <c r="BE23" i="2"/>
  <c r="BF23" i="2"/>
  <c r="BG23" i="2"/>
  <c r="BH23" i="2"/>
  <c r="BI23" i="2"/>
  <c r="BJ23" i="2"/>
  <c r="BK23" i="2"/>
  <c r="BL23" i="2"/>
  <c r="BM23" i="2"/>
  <c r="BN23" i="2"/>
  <c r="BO23" i="2"/>
  <c r="AB21" i="2"/>
  <c r="AC21" i="2"/>
  <c r="AD21" i="2"/>
  <c r="AE21" i="2"/>
  <c r="AF21" i="2"/>
  <c r="AG21" i="2"/>
  <c r="AH21" i="2"/>
  <c r="AI21" i="2"/>
  <c r="AJ21" i="2"/>
  <c r="AB22" i="2"/>
  <c r="AC22" i="2"/>
  <c r="AD22" i="2"/>
  <c r="AE22" i="2"/>
  <c r="AF22" i="2"/>
  <c r="AG22" i="2"/>
  <c r="AH22" i="2"/>
  <c r="AI22" i="2"/>
  <c r="AJ22" i="2"/>
  <c r="AB23" i="2"/>
  <c r="AC23" i="2"/>
  <c r="AD23" i="2"/>
  <c r="AE23" i="2"/>
  <c r="AF23" i="2"/>
  <c r="AG23" i="2"/>
  <c r="AH23" i="2"/>
  <c r="AI23" i="2"/>
  <c r="AJ23" i="2"/>
  <c r="D21" i="2"/>
  <c r="E21" i="2"/>
  <c r="N21" i="2"/>
  <c r="O21" i="2"/>
  <c r="P21" i="2"/>
  <c r="Q21" i="2"/>
  <c r="R21" i="2"/>
  <c r="S21" i="2"/>
  <c r="T21" i="2"/>
  <c r="U21" i="2"/>
  <c r="V21" i="2"/>
  <c r="W21" i="2"/>
  <c r="X21" i="2"/>
  <c r="C22" i="2"/>
  <c r="D22" i="2"/>
  <c r="E22" i="2"/>
  <c r="F22" i="2"/>
  <c r="G22" i="2"/>
  <c r="H22" i="2"/>
  <c r="I22" i="2"/>
  <c r="J22" i="2"/>
  <c r="K22" i="2"/>
  <c r="L22" i="2"/>
  <c r="M22" i="2"/>
  <c r="N22" i="2"/>
  <c r="O22" i="2"/>
  <c r="P22" i="2"/>
  <c r="Q22" i="2"/>
  <c r="R22" i="2"/>
  <c r="S22" i="2"/>
  <c r="T22" i="2"/>
  <c r="U22" i="2"/>
  <c r="V22" i="2"/>
  <c r="W22" i="2"/>
  <c r="X22" i="2"/>
  <c r="Y22" i="2"/>
  <c r="Z22" i="2"/>
  <c r="AA22" i="2"/>
  <c r="C23" i="2"/>
  <c r="D23" i="2"/>
  <c r="E23" i="2"/>
  <c r="F23" i="2"/>
  <c r="G23" i="2"/>
  <c r="H23" i="2"/>
  <c r="I23" i="2"/>
  <c r="J23" i="2"/>
  <c r="K23" i="2"/>
  <c r="L23" i="2"/>
  <c r="M23" i="2"/>
  <c r="N23" i="2"/>
  <c r="O23" i="2"/>
  <c r="P23" i="2"/>
  <c r="Q23" i="2"/>
  <c r="R23" i="2"/>
  <c r="S23" i="2"/>
  <c r="T23" i="2"/>
  <c r="U23" i="2"/>
  <c r="V23" i="2"/>
  <c r="W23" i="2"/>
  <c r="X23" i="2"/>
  <c r="Y23" i="2"/>
  <c r="Z23" i="2"/>
  <c r="AA23" i="2"/>
  <c r="B23" i="2"/>
  <c r="B22" i="2"/>
  <c r="E63" i="9" l="1"/>
  <c r="F6" i="9"/>
  <c r="I30" i="13"/>
  <c r="B29" i="13" l="1"/>
  <c r="C29" i="13"/>
  <c r="D29" i="13"/>
  <c r="E29" i="13"/>
  <c r="F29" i="13"/>
  <c r="G29" i="13"/>
  <c r="H29" i="13"/>
  <c r="I29" i="13"/>
  <c r="J29" i="13"/>
  <c r="K29" i="13"/>
  <c r="L29" i="13"/>
  <c r="M29" i="13"/>
  <c r="O29" i="13"/>
  <c r="P29" i="13"/>
  <c r="Q29" i="13"/>
  <c r="R29" i="13"/>
  <c r="S29" i="13"/>
  <c r="U29" i="13"/>
  <c r="V29" i="13"/>
  <c r="W29" i="13"/>
  <c r="X29" i="13"/>
  <c r="Y29" i="13"/>
  <c r="Z29" i="13"/>
  <c r="AB29" i="13"/>
  <c r="AC29" i="13"/>
  <c r="AD29" i="13"/>
  <c r="AE29" i="13"/>
  <c r="AF29" i="13"/>
  <c r="AG29" i="13"/>
  <c r="AH29" i="13"/>
  <c r="AI29" i="13"/>
  <c r="AJ29" i="13"/>
  <c r="AK29" i="13"/>
  <c r="AL29" i="13"/>
  <c r="AM29" i="13"/>
  <c r="AN29" i="13"/>
  <c r="AO29" i="13"/>
  <c r="AP29" i="13"/>
  <c r="AQ29" i="13"/>
  <c r="AR29" i="13"/>
  <c r="AS29" i="13"/>
  <c r="AT29" i="13"/>
  <c r="AU29" i="13"/>
  <c r="AV29" i="13"/>
  <c r="AW29" i="13"/>
  <c r="AX29" i="13"/>
  <c r="AY29" i="13"/>
  <c r="AZ29" i="13"/>
  <c r="BA29" i="13"/>
  <c r="BC29" i="13"/>
  <c r="BD29" i="13"/>
  <c r="BE29" i="13"/>
  <c r="BF29" i="13"/>
  <c r="BG29" i="13"/>
  <c r="BH29" i="13"/>
  <c r="BI29" i="13"/>
  <c r="BJ29" i="13"/>
  <c r="BK29" i="13"/>
  <c r="BL29" i="13"/>
  <c r="BM29" i="13"/>
  <c r="BN29" i="13"/>
  <c r="BO29" i="13"/>
  <c r="BP29" i="13"/>
  <c r="BQ29" i="13"/>
  <c r="B30" i="13"/>
  <c r="C30" i="13"/>
  <c r="D30" i="13"/>
  <c r="E30" i="13"/>
  <c r="F30" i="13"/>
  <c r="G30" i="13"/>
  <c r="H30" i="13"/>
  <c r="J30" i="13"/>
  <c r="K30" i="13"/>
  <c r="L30" i="13"/>
  <c r="M30" i="13"/>
  <c r="O30" i="13"/>
  <c r="P30" i="13"/>
  <c r="Q30" i="13"/>
  <c r="R30" i="13"/>
  <c r="S30" i="13"/>
  <c r="U30" i="13"/>
  <c r="V30" i="13"/>
  <c r="W30" i="13"/>
  <c r="X30" i="13"/>
  <c r="Y30" i="13"/>
  <c r="Z30" i="13"/>
  <c r="AB30" i="13"/>
  <c r="AC30" i="13"/>
  <c r="AD30" i="13"/>
  <c r="AE30" i="13"/>
  <c r="AF30" i="13"/>
  <c r="AG30" i="13"/>
  <c r="AH30" i="13"/>
  <c r="AI30" i="13"/>
  <c r="AJ30" i="13"/>
  <c r="AK30" i="13"/>
  <c r="AL30" i="13"/>
  <c r="AM30" i="13"/>
  <c r="AN30" i="13"/>
  <c r="AO30" i="13"/>
  <c r="AP30" i="13"/>
  <c r="AQ30" i="13"/>
  <c r="AR30" i="13"/>
  <c r="AS30" i="13"/>
  <c r="AT30" i="13"/>
  <c r="AU30" i="13"/>
  <c r="AV30" i="13"/>
  <c r="AW30" i="13"/>
  <c r="AX30" i="13"/>
  <c r="AY30" i="13"/>
  <c r="AZ30" i="13"/>
  <c r="BA30" i="13"/>
  <c r="BC30" i="13"/>
  <c r="BD30" i="13"/>
  <c r="BE30" i="13"/>
  <c r="BF30" i="13"/>
  <c r="BG30" i="13"/>
  <c r="BH30" i="13"/>
  <c r="BI30" i="13"/>
  <c r="BJ30" i="13"/>
  <c r="BK30" i="13"/>
  <c r="BL30" i="13"/>
  <c r="BM30" i="13"/>
  <c r="BN30" i="13"/>
  <c r="BO30" i="13"/>
  <c r="BP30" i="13"/>
  <c r="BQ30" i="13"/>
  <c r="B31" i="13"/>
  <c r="C31" i="13"/>
  <c r="D31" i="13"/>
  <c r="E31" i="13"/>
  <c r="F31" i="13"/>
  <c r="G31" i="13"/>
  <c r="H31" i="13"/>
  <c r="I31" i="13"/>
  <c r="J31" i="13"/>
  <c r="K31" i="13"/>
  <c r="L31" i="13"/>
  <c r="M31" i="13"/>
  <c r="O31" i="13"/>
  <c r="P31" i="13"/>
  <c r="Q31" i="13"/>
  <c r="R31" i="13"/>
  <c r="S31" i="13"/>
  <c r="U31" i="13"/>
  <c r="V31" i="13"/>
  <c r="W31" i="13"/>
  <c r="X31" i="13"/>
  <c r="Y31" i="13"/>
  <c r="Z31" i="13"/>
  <c r="AB31" i="13"/>
  <c r="AC31" i="13"/>
  <c r="AD31" i="13"/>
  <c r="AE31" i="13"/>
  <c r="AF31" i="13"/>
  <c r="AG31" i="13"/>
  <c r="AH31" i="13"/>
  <c r="AI31" i="13"/>
  <c r="AJ31" i="13"/>
  <c r="AK31" i="13"/>
  <c r="AL31" i="13"/>
  <c r="AM31" i="13"/>
  <c r="AN31" i="13"/>
  <c r="AO31" i="13"/>
  <c r="AP31" i="13"/>
  <c r="AQ31" i="13"/>
  <c r="AR31" i="13"/>
  <c r="AS31" i="13"/>
  <c r="AT31" i="13"/>
  <c r="AU31" i="13"/>
  <c r="AV31" i="13"/>
  <c r="AW31" i="13"/>
  <c r="AX31" i="13"/>
  <c r="AY31" i="13"/>
  <c r="AZ31" i="13"/>
  <c r="BA31" i="13"/>
  <c r="BC31" i="13"/>
  <c r="BD31" i="13"/>
  <c r="BE31" i="13"/>
  <c r="BF31" i="13"/>
  <c r="BG31" i="13"/>
  <c r="BH31" i="13"/>
  <c r="BI31" i="13"/>
  <c r="BJ31" i="13"/>
  <c r="BK31" i="13"/>
  <c r="BL31" i="13"/>
  <c r="BM31" i="13"/>
  <c r="BN31" i="13"/>
  <c r="BO31" i="13"/>
  <c r="BP31" i="13"/>
  <c r="BQ31" i="13"/>
  <c r="B32" i="13"/>
  <c r="C32" i="13"/>
  <c r="D32" i="13"/>
  <c r="E32" i="13"/>
  <c r="F32" i="13"/>
  <c r="G32" i="13"/>
  <c r="H32" i="13"/>
  <c r="I32" i="13"/>
  <c r="J32" i="13"/>
  <c r="K32" i="13"/>
  <c r="L32" i="13"/>
  <c r="M32" i="13"/>
  <c r="O32" i="13"/>
  <c r="P32" i="13"/>
  <c r="Q32" i="13"/>
  <c r="R32" i="13"/>
  <c r="S32" i="13"/>
  <c r="U32" i="13"/>
  <c r="V32" i="13"/>
  <c r="W32" i="13"/>
  <c r="X32" i="13"/>
  <c r="Y32" i="13"/>
  <c r="Z32" i="13"/>
  <c r="AB32" i="13"/>
  <c r="AC32" i="13"/>
  <c r="AD32" i="13"/>
  <c r="AE32" i="13"/>
  <c r="AF32" i="13"/>
  <c r="AG32" i="13"/>
  <c r="AH32" i="13"/>
  <c r="AI32" i="13"/>
  <c r="AJ32" i="13"/>
  <c r="AK32" i="13"/>
  <c r="AL32" i="13"/>
  <c r="AM32" i="13"/>
  <c r="AN32" i="13"/>
  <c r="AO32" i="13"/>
  <c r="AP32" i="13"/>
  <c r="AQ32" i="13"/>
  <c r="AR32" i="13"/>
  <c r="AS32" i="13"/>
  <c r="AT32" i="13"/>
  <c r="AU32" i="13"/>
  <c r="AV32" i="13"/>
  <c r="AW32" i="13"/>
  <c r="AX32" i="13"/>
  <c r="AY32" i="13"/>
  <c r="AZ32" i="13"/>
  <c r="BA32" i="13"/>
  <c r="BC32" i="13"/>
  <c r="BD32" i="13"/>
  <c r="BE32" i="13"/>
  <c r="BF32" i="13"/>
  <c r="BG32" i="13"/>
  <c r="BH32" i="13"/>
  <c r="BI32" i="13"/>
  <c r="BJ32" i="13"/>
  <c r="BK32" i="13"/>
  <c r="BL32" i="13"/>
  <c r="BM32" i="13"/>
  <c r="BN32" i="13"/>
  <c r="BO32" i="13"/>
  <c r="BP32" i="13"/>
  <c r="BQ32" i="13"/>
  <c r="B33" i="13"/>
  <c r="C33" i="13"/>
  <c r="D33" i="13"/>
  <c r="E33" i="13"/>
  <c r="F33" i="13"/>
  <c r="G33" i="13"/>
  <c r="H33" i="13"/>
  <c r="I33" i="13"/>
  <c r="J33" i="13"/>
  <c r="K33" i="13"/>
  <c r="L33" i="13"/>
  <c r="M33" i="13"/>
  <c r="O33" i="13"/>
  <c r="P33" i="13"/>
  <c r="Q33" i="13"/>
  <c r="R33" i="13"/>
  <c r="S33" i="13"/>
  <c r="U33" i="13"/>
  <c r="V33" i="13"/>
  <c r="W33" i="13"/>
  <c r="X33" i="13"/>
  <c r="Y33" i="13"/>
  <c r="Z33" i="13"/>
  <c r="AB33" i="13"/>
  <c r="AC33" i="13"/>
  <c r="AD33" i="13"/>
  <c r="AE33" i="13"/>
  <c r="AF33" i="13"/>
  <c r="AG33" i="13"/>
  <c r="AH33" i="13"/>
  <c r="AI33" i="13"/>
  <c r="AJ33" i="13"/>
  <c r="AK33" i="13"/>
  <c r="AL33" i="13"/>
  <c r="AM33" i="13"/>
  <c r="AN33" i="13"/>
  <c r="AO33" i="13"/>
  <c r="AP33" i="13"/>
  <c r="AQ33" i="13"/>
  <c r="AR33" i="13"/>
  <c r="AS33" i="13"/>
  <c r="AT33" i="13"/>
  <c r="AU33" i="13"/>
  <c r="AV33" i="13"/>
  <c r="AW33" i="13"/>
  <c r="AX33" i="13"/>
  <c r="AY33" i="13"/>
  <c r="AZ33" i="13"/>
  <c r="BA33" i="13"/>
  <c r="BC33" i="13"/>
  <c r="BD33" i="13"/>
  <c r="BE33" i="13"/>
  <c r="BF33" i="13"/>
  <c r="BG33" i="13"/>
  <c r="BH33" i="13"/>
  <c r="BI33" i="13"/>
  <c r="BJ33" i="13"/>
  <c r="BK33" i="13"/>
  <c r="BL33" i="13"/>
  <c r="BM33" i="13"/>
  <c r="BN33" i="13"/>
  <c r="BO33" i="13"/>
  <c r="BP33" i="13"/>
  <c r="BQ33" i="13"/>
  <c r="B34" i="13"/>
  <c r="C34" i="13"/>
  <c r="D34" i="13"/>
  <c r="E34" i="13"/>
  <c r="F34" i="13"/>
  <c r="G34" i="13"/>
  <c r="H34" i="13"/>
  <c r="I34" i="13"/>
  <c r="J34" i="13"/>
  <c r="K34" i="13"/>
  <c r="L34" i="13"/>
  <c r="M34" i="13"/>
  <c r="O34" i="13"/>
  <c r="P34" i="13"/>
  <c r="Q34" i="13"/>
  <c r="R34" i="13"/>
  <c r="S34" i="13"/>
  <c r="U34" i="13"/>
  <c r="V34" i="13"/>
  <c r="W34" i="13"/>
  <c r="X34" i="13"/>
  <c r="Y34" i="13"/>
  <c r="Z34" i="13"/>
  <c r="AB34" i="13"/>
  <c r="AC34" i="13"/>
  <c r="AD34" i="13"/>
  <c r="AE34" i="13"/>
  <c r="AF34" i="13"/>
  <c r="AG34" i="13"/>
  <c r="AH34" i="13"/>
  <c r="AI34" i="13"/>
  <c r="AJ34" i="13"/>
  <c r="AK34" i="13"/>
  <c r="AL34" i="13"/>
  <c r="AM34" i="13"/>
  <c r="AN34" i="13"/>
  <c r="AO34" i="13"/>
  <c r="AP34" i="13"/>
  <c r="AQ34" i="13"/>
  <c r="AR34" i="13"/>
  <c r="AS34" i="13"/>
  <c r="AT34" i="13"/>
  <c r="AU34" i="13"/>
  <c r="AV34" i="13"/>
  <c r="AW34" i="13"/>
  <c r="AX34" i="13"/>
  <c r="AY34" i="13"/>
  <c r="AZ34" i="13"/>
  <c r="BA34" i="13"/>
  <c r="BC34" i="13"/>
  <c r="BD34" i="13"/>
  <c r="BE34" i="13"/>
  <c r="BF34" i="13"/>
  <c r="BG34" i="13"/>
  <c r="BH34" i="13"/>
  <c r="BI34" i="13"/>
  <c r="BJ34" i="13"/>
  <c r="BK34" i="13"/>
  <c r="BL34" i="13"/>
  <c r="BM34" i="13"/>
  <c r="BN34" i="13"/>
  <c r="BO34" i="13"/>
  <c r="BP34" i="13"/>
  <c r="BQ34" i="13"/>
  <c r="B35" i="13"/>
  <c r="C35" i="13"/>
  <c r="D35" i="13"/>
  <c r="E35" i="13"/>
  <c r="F35" i="13"/>
  <c r="G35" i="13"/>
  <c r="H35" i="13"/>
  <c r="I35" i="13"/>
  <c r="J35" i="13"/>
  <c r="K35" i="13"/>
  <c r="L35" i="13"/>
  <c r="M35" i="13"/>
  <c r="O35" i="13"/>
  <c r="P35" i="13"/>
  <c r="Q35" i="13"/>
  <c r="R35" i="13"/>
  <c r="S35" i="13"/>
  <c r="U35" i="13"/>
  <c r="V35" i="13"/>
  <c r="W35" i="13"/>
  <c r="X35" i="13"/>
  <c r="Y35" i="13"/>
  <c r="Z35" i="13"/>
  <c r="AB35" i="13"/>
  <c r="AC35" i="13"/>
  <c r="AD35" i="13"/>
  <c r="AE35" i="13"/>
  <c r="AF35" i="13"/>
  <c r="AG35" i="13"/>
  <c r="AH35" i="13"/>
  <c r="AI35" i="13"/>
  <c r="AJ35" i="13"/>
  <c r="AK35" i="13"/>
  <c r="AL35" i="13"/>
  <c r="AM35" i="13"/>
  <c r="AN35" i="13"/>
  <c r="AO35" i="13"/>
  <c r="AP35" i="13"/>
  <c r="AQ35" i="13"/>
  <c r="AR35" i="13"/>
  <c r="AS35" i="13"/>
  <c r="AT35" i="13"/>
  <c r="AU35" i="13"/>
  <c r="AV35" i="13"/>
  <c r="AW35" i="13"/>
  <c r="AX35" i="13"/>
  <c r="AY35" i="13"/>
  <c r="AZ35" i="13"/>
  <c r="BA35" i="13"/>
  <c r="BC35" i="13"/>
  <c r="BD35" i="13"/>
  <c r="BE35" i="13"/>
  <c r="BF35" i="13"/>
  <c r="BG35" i="13"/>
  <c r="BH35" i="13"/>
  <c r="BI35" i="13"/>
  <c r="BJ35" i="13"/>
  <c r="BK35" i="13"/>
  <c r="BL35" i="13"/>
  <c r="BM35" i="13"/>
  <c r="BN35" i="13"/>
  <c r="BO35" i="13"/>
  <c r="BP35" i="13"/>
  <c r="BQ35" i="13"/>
  <c r="B36" i="13"/>
  <c r="C36" i="13"/>
  <c r="D36" i="13"/>
  <c r="E36" i="13"/>
  <c r="F36" i="13"/>
  <c r="G36" i="13"/>
  <c r="H36" i="13"/>
  <c r="I36" i="13"/>
  <c r="J36" i="13"/>
  <c r="K36" i="13"/>
  <c r="L36" i="13"/>
  <c r="M36" i="13"/>
  <c r="O36" i="13"/>
  <c r="P36" i="13"/>
  <c r="Q36" i="13"/>
  <c r="R36" i="13"/>
  <c r="S36" i="13"/>
  <c r="U36" i="13"/>
  <c r="V36" i="13"/>
  <c r="W36" i="13"/>
  <c r="X36" i="13"/>
  <c r="Y36" i="13"/>
  <c r="Z36" i="13"/>
  <c r="AB36" i="13"/>
  <c r="AC36" i="13"/>
  <c r="AD36" i="13"/>
  <c r="AE36" i="13"/>
  <c r="AF36" i="13"/>
  <c r="AG36" i="13"/>
  <c r="AH36" i="13"/>
  <c r="AI36" i="13"/>
  <c r="AJ36" i="13"/>
  <c r="AK36" i="13"/>
  <c r="AL36" i="13"/>
  <c r="AM36" i="13"/>
  <c r="AN36" i="13"/>
  <c r="AO36" i="13"/>
  <c r="AP36" i="13"/>
  <c r="AQ36" i="13"/>
  <c r="AR36" i="13"/>
  <c r="AS36" i="13"/>
  <c r="AT36" i="13"/>
  <c r="AU36" i="13"/>
  <c r="AV36" i="13"/>
  <c r="AW36" i="13"/>
  <c r="AX36" i="13"/>
  <c r="AY36" i="13"/>
  <c r="AZ36" i="13"/>
  <c r="BA36" i="13"/>
  <c r="BC36" i="13"/>
  <c r="BD36" i="13"/>
  <c r="BE36" i="13"/>
  <c r="BF36" i="13"/>
  <c r="BG36" i="13"/>
  <c r="BH36" i="13"/>
  <c r="BI36" i="13"/>
  <c r="BJ36" i="13"/>
  <c r="BK36" i="13"/>
  <c r="BL36" i="13"/>
  <c r="BM36" i="13"/>
  <c r="BN36" i="13"/>
  <c r="BO36" i="13"/>
  <c r="BP36" i="13"/>
  <c r="BQ36" i="13"/>
  <c r="BQ28" i="13"/>
  <c r="BP28" i="13"/>
  <c r="BM28" i="13"/>
  <c r="BO28" i="13"/>
  <c r="BN28" i="13"/>
  <c r="BL28" i="13"/>
  <c r="BK28" i="13"/>
  <c r="BJ28" i="13"/>
  <c r="BI28" i="13"/>
  <c r="BF28" i="13"/>
  <c r="BG28" i="13"/>
  <c r="BH28" i="13"/>
  <c r="BE28" i="13"/>
  <c r="BD28" i="13"/>
  <c r="BC28" i="13"/>
  <c r="BA28" i="13"/>
  <c r="AY28" i="13"/>
  <c r="AZ28" i="13"/>
  <c r="AX28" i="13"/>
  <c r="AW28" i="13"/>
  <c r="AV28" i="13"/>
  <c r="AU28" i="13"/>
  <c r="AT28" i="13"/>
  <c r="AS28" i="13"/>
  <c r="AR28" i="13"/>
  <c r="AQ28" i="13"/>
  <c r="AP28" i="13"/>
  <c r="AO28" i="13"/>
  <c r="AN28" i="13"/>
  <c r="AM28" i="13"/>
  <c r="AL28" i="13"/>
  <c r="AK28" i="13"/>
  <c r="AJ28" i="13"/>
  <c r="AI28" i="13"/>
  <c r="AH28" i="13"/>
  <c r="AG28" i="13"/>
  <c r="AF28" i="13"/>
  <c r="AE28" i="13"/>
  <c r="AD28" i="13"/>
  <c r="AC28" i="13"/>
  <c r="AB28" i="13"/>
  <c r="Z28" i="13"/>
  <c r="Y28" i="13"/>
  <c r="X28" i="13"/>
  <c r="W28" i="13"/>
  <c r="V28" i="13"/>
  <c r="U28" i="13"/>
  <c r="S28" i="13"/>
  <c r="R28" i="13"/>
  <c r="Q28" i="13"/>
  <c r="P28" i="13"/>
  <c r="O28" i="13"/>
  <c r="I28" i="13"/>
  <c r="M28" i="13"/>
  <c r="J28" i="13"/>
  <c r="L28" i="13"/>
  <c r="K28" i="13"/>
  <c r="H28" i="13"/>
  <c r="G28" i="13"/>
  <c r="F28" i="13"/>
  <c r="E28" i="13"/>
  <c r="D28" i="13"/>
  <c r="C28" i="13"/>
  <c r="B28" i="13"/>
  <c r="E48" i="9" l="1"/>
  <c r="BA20" i="2"/>
  <c r="E58" i="9"/>
  <c r="E51" i="9" l="1"/>
  <c r="E50" i="9"/>
  <c r="E49" i="9"/>
  <c r="E47" i="9"/>
  <c r="E41" i="9" l="1"/>
  <c r="E40" i="9"/>
  <c r="K40" i="9" s="1"/>
  <c r="E39" i="9"/>
  <c r="E38" i="9"/>
  <c r="E37" i="9"/>
  <c r="K37" i="9" s="1"/>
  <c r="E36" i="9"/>
  <c r="K36" i="9" s="1"/>
  <c r="E35" i="9"/>
  <c r="E32" i="9"/>
  <c r="E31" i="9"/>
  <c r="E54" i="9" l="1"/>
  <c r="K35" i="9"/>
  <c r="E55" i="9"/>
</calcChain>
</file>

<file path=xl/sharedStrings.xml><?xml version="1.0" encoding="utf-8"?>
<sst xmlns="http://schemas.openxmlformats.org/spreadsheetml/2006/main" count="922" uniqueCount="519">
  <si>
    <t>פרמטר</t>
  </si>
  <si>
    <t>שפכים</t>
  </si>
  <si>
    <t>קולחים</t>
  </si>
  <si>
    <t>בוצה</t>
  </si>
  <si>
    <t>תאריך</t>
  </si>
  <si>
    <t>יחידת פעולה</t>
  </si>
  <si>
    <t xml:space="preserve">ממוצע </t>
  </si>
  <si>
    <t xml:space="preserve">מקסימום </t>
  </si>
  <si>
    <t xml:space="preserve">מינימום </t>
  </si>
  <si>
    <t>אפריל</t>
  </si>
  <si>
    <t>מעבדה-שפכים</t>
  </si>
  <si>
    <t>צח"ב</t>
  </si>
  <si>
    <t>צח"כ</t>
  </si>
  <si>
    <t>מוצקים מרחפים</t>
  </si>
  <si>
    <t>חנקן אמוניאקלי</t>
  </si>
  <si>
    <t>כלורידים</t>
  </si>
  <si>
    <t>זרחן כללי</t>
  </si>
  <si>
    <t>חנקן קלדהל</t>
  </si>
  <si>
    <t>חנקן כללי</t>
  </si>
  <si>
    <t>שמן מנרלי</t>
  </si>
  <si>
    <t>מוצקים נדיפים</t>
  </si>
  <si>
    <t>צח"ב מומס</t>
  </si>
  <si>
    <t>צח"כ מומס</t>
  </si>
  <si>
    <t>דטרגנט אניוני</t>
  </si>
  <si>
    <t>סולפיד מומס</t>
  </si>
  <si>
    <t>פנול מרכיבים</t>
  </si>
  <si>
    <t>ציאניד</t>
  </si>
  <si>
    <t>כלל מוצקים נמסים</t>
  </si>
  <si>
    <t>סולפאט</t>
  </si>
  <si>
    <t xml:space="preserve">קשיות </t>
  </si>
  <si>
    <t xml:space="preserve">אלקליניות </t>
  </si>
  <si>
    <t>סריקת מתכות</t>
  </si>
  <si>
    <t>כלוריד</t>
  </si>
  <si>
    <t>שמן מינרלי</t>
  </si>
  <si>
    <t>מוליכות</t>
  </si>
  <si>
    <t xml:space="preserve">קולי </t>
  </si>
  <si>
    <t>חנקן חנקיתי</t>
  </si>
  <si>
    <t>חנקן חנקתי</t>
  </si>
  <si>
    <t>נתרן</t>
  </si>
  <si>
    <t>בורון</t>
  </si>
  <si>
    <t>פלואוריד</t>
  </si>
  <si>
    <t>SAR</t>
  </si>
  <si>
    <t>מעבדה+שטח -קולחין שלישוני</t>
  </si>
  <si>
    <t xml:space="preserve"> בוצה יבשה</t>
  </si>
  <si>
    <t>חמצן מומס</t>
  </si>
  <si>
    <t>שיקוע</t>
  </si>
  <si>
    <t>TS%</t>
  </si>
  <si>
    <t>VS%</t>
  </si>
  <si>
    <t xml:space="preserve">קולי פקאליים </t>
  </si>
  <si>
    <t>PH</t>
  </si>
  <si>
    <t>ריאקטור 1</t>
  </si>
  <si>
    <t>ריאקטור 2</t>
  </si>
  <si>
    <t xml:space="preserve"> טון בוצה יבשה </t>
  </si>
  <si>
    <t>עכירות כניסה נייד</t>
  </si>
  <si>
    <t>מד עכירות יציאת רציף</t>
  </si>
  <si>
    <t>מד עכירות  כניסה רציף</t>
  </si>
  <si>
    <t>עכירות יציאה נייד</t>
  </si>
  <si>
    <t>מד כלור כללי רציף</t>
  </si>
  <si>
    <t>כלור כללי  נייד</t>
  </si>
  <si>
    <t>טמפ</t>
  </si>
  <si>
    <t>BOD</t>
  </si>
  <si>
    <t>COD</t>
  </si>
  <si>
    <t>TSS</t>
  </si>
  <si>
    <t>NH4-N</t>
  </si>
  <si>
    <t>TKN-N</t>
  </si>
  <si>
    <t>ALK</t>
  </si>
  <si>
    <t>שמנים</t>
  </si>
  <si>
    <t>BOD FILTER</t>
  </si>
  <si>
    <t>COD FILTER</t>
  </si>
  <si>
    <t>VSS</t>
  </si>
  <si>
    <t>TP</t>
  </si>
  <si>
    <t>סולפיד בתסנין</t>
  </si>
  <si>
    <t>פנולים</t>
  </si>
  <si>
    <t>סולפטים</t>
  </si>
  <si>
    <t>TDS</t>
  </si>
  <si>
    <t>Na</t>
  </si>
  <si>
    <t>ICP</t>
  </si>
  <si>
    <t>+</t>
  </si>
  <si>
    <t>כלור נותר</t>
  </si>
  <si>
    <t>עכירות</t>
  </si>
  <si>
    <t>E COLI</t>
  </si>
  <si>
    <t>NO3-N</t>
  </si>
  <si>
    <t>NO2-N</t>
  </si>
  <si>
    <t>TN</t>
  </si>
  <si>
    <t>TOC</t>
  </si>
  <si>
    <t>+' 3חודשים</t>
  </si>
  <si>
    <t>זרחן</t>
  </si>
  <si>
    <t>א,ג,נ,.</t>
  </si>
  <si>
    <t>כללי:</t>
  </si>
  <si>
    <t>צח"ב מג"ל</t>
  </si>
  <si>
    <t>צח"כ מג"ל</t>
  </si>
  <si>
    <t>מוצקים מרחפים מג"ל</t>
  </si>
  <si>
    <t>אמוניה מג"ל</t>
  </si>
  <si>
    <t>כלורידים מג"ל</t>
  </si>
  <si>
    <t>זרחן מג"ל</t>
  </si>
  <si>
    <t>אחוזי הרחקה שפכים/קולחין:</t>
  </si>
  <si>
    <t>אחוז הרחקה צח"ב</t>
  </si>
  <si>
    <t xml:space="preserve">אחוז הרחקה מוצקים מרחפים </t>
  </si>
  <si>
    <t>ריאקטורים:</t>
  </si>
  <si>
    <t>ריכוז ממוצע מוצקים מרחפים (MLSS) מג"ל ריאקטור 1</t>
  </si>
  <si>
    <t>ריכוז ממוצע מוצקים מרחפים (MLSS) מג"ל ריאקטור 2</t>
  </si>
  <si>
    <t>טיפול בבוצה:</t>
  </si>
  <si>
    <t>מכותבים:</t>
  </si>
  <si>
    <t>מד רציף</t>
  </si>
  <si>
    <t>כניסת שפכים</t>
  </si>
  <si>
    <t>שמנים ושומנים</t>
  </si>
  <si>
    <t>ספיקות שפכים גולמיים:</t>
  </si>
  <si>
    <t>מר:</t>
  </si>
  <si>
    <t>מד ספיקת שפכים ראשי</t>
  </si>
  <si>
    <t>אוקטובר</t>
  </si>
  <si>
    <t>סה"כ מ"ק שפכים מ"ק/שנה</t>
  </si>
  <si>
    <t>איכות שפכים למט"ש ממוצע שנתי:</t>
  </si>
  <si>
    <t>ינואר</t>
  </si>
  <si>
    <t>פברואר</t>
  </si>
  <si>
    <t>מרץ</t>
  </si>
  <si>
    <t>מאי</t>
  </si>
  <si>
    <t>יוני</t>
  </si>
  <si>
    <t>יולי</t>
  </si>
  <si>
    <t>אוגוסט</t>
  </si>
  <si>
    <t>ספטמבר</t>
  </si>
  <si>
    <t>נובמבר</t>
  </si>
  <si>
    <t>איכות שפכים בממוצע חודשי</t>
  </si>
  <si>
    <r>
      <rPr>
        <b/>
        <sz val="16"/>
        <rFont val="Arial"/>
        <family val="2"/>
      </rPr>
      <t>בוצה</t>
    </r>
    <r>
      <rPr>
        <b/>
        <sz val="8"/>
        <rFont val="Arial"/>
        <family val="2"/>
      </rPr>
      <t xml:space="preserve"> </t>
    </r>
  </si>
  <si>
    <t>סך שפכים חודשי</t>
  </si>
  <si>
    <t>כמות יומית ממוצעת</t>
  </si>
  <si>
    <t>סה"כ שנתי</t>
  </si>
  <si>
    <t xml:space="preserve">לכבוד: </t>
  </si>
  <si>
    <t>מעבדה-קולחין שלישוניים</t>
  </si>
  <si>
    <t xml:space="preserve"> ספקת קולחים</t>
  </si>
  <si>
    <t xml:space="preserve">איכות קולחים שלישוניים </t>
  </si>
  <si>
    <t xml:space="preserve">מד ספיקת קולחים  </t>
  </si>
  <si>
    <t>סך קולחים חודשי</t>
  </si>
  <si>
    <t xml:space="preserve">דצמבר </t>
  </si>
  <si>
    <t xml:space="preserve">בוצה יבשה לפינוי טון/שנה </t>
  </si>
  <si>
    <t>איכות הקולחין היוצאים מהמט"ש שלישוני ממוצע שנתי:</t>
  </si>
  <si>
    <t>תכן סניטרי</t>
  </si>
  <si>
    <t>שפכים ספיקות</t>
  </si>
  <si>
    <t>ריאקטורים</t>
  </si>
  <si>
    <t>חשמל</t>
  </si>
  <si>
    <t>קריאות יומיות ידניות</t>
  </si>
  <si>
    <t>מעבדה</t>
  </si>
  <si>
    <t>כמות בוצה לפינוי</t>
  </si>
  <si>
    <t>יום בשבוע</t>
  </si>
  <si>
    <t>מזג אויר</t>
  </si>
  <si>
    <t>יסודות</t>
  </si>
  <si>
    <t>דרומי</t>
  </si>
  <si>
    <t>תל נוף</t>
  </si>
  <si>
    <t>גדרה</t>
  </si>
  <si>
    <t>מונה כללי</t>
  </si>
  <si>
    <t>איכות שפכים</t>
  </si>
  <si>
    <t>מעכל אירובי</t>
  </si>
  <si>
    <t>בוצה חוזרת</t>
  </si>
  <si>
    <t>בוצה עודפת</t>
  </si>
  <si>
    <t>בוצה מסמיך 1</t>
  </si>
  <si>
    <t>בוצה מסמיך 2</t>
  </si>
  <si>
    <t>בוצה מוסמכת</t>
  </si>
  <si>
    <t>בוצה לסחיטה</t>
  </si>
  <si>
    <t>פולימר לסחיטה</t>
  </si>
  <si>
    <t>קולחים מסוננים</t>
  </si>
  <si>
    <t>מי שטיפה BW</t>
  </si>
  <si>
    <t>מי שירות</t>
  </si>
  <si>
    <t>ספיקת קולחים מחושבת</t>
  </si>
  <si>
    <t xml:space="preserve">עכירות כניסה </t>
  </si>
  <si>
    <t>עכירות יציאה</t>
  </si>
  <si>
    <t xml:space="preserve">כלור נותר </t>
  </si>
  <si>
    <t>מונה תעו"ז</t>
  </si>
  <si>
    <t>כלור</t>
  </si>
  <si>
    <t xml:space="preserve"> מים שפירים</t>
  </si>
  <si>
    <t xml:space="preserve">PH </t>
  </si>
  <si>
    <t>COND.</t>
  </si>
  <si>
    <t xml:space="preserve">TEMP </t>
  </si>
  <si>
    <t>SVI1</t>
  </si>
  <si>
    <t>SVI2</t>
  </si>
  <si>
    <t xml:space="preserve">Ntu in </t>
  </si>
  <si>
    <t xml:space="preserve">Ntu out </t>
  </si>
  <si>
    <t xml:space="preserve">Cl </t>
  </si>
  <si>
    <t>בוצה מיוצבת</t>
  </si>
  <si>
    <t>בוצה סחוטה</t>
  </si>
  <si>
    <t>קולחים שניוניים</t>
  </si>
  <si>
    <t>מי נטל</t>
  </si>
  <si>
    <t>ראקטור 1</t>
  </si>
  <si>
    <t>ראקטור 2</t>
  </si>
  <si>
    <t>RAS</t>
  </si>
  <si>
    <t>שם</t>
  </si>
  <si>
    <t>1FIQ-001</t>
  </si>
  <si>
    <t>1FIQ-002</t>
  </si>
  <si>
    <t>1FIQ-003</t>
  </si>
  <si>
    <t>1FIQ-004</t>
  </si>
  <si>
    <t>FIQ-001</t>
  </si>
  <si>
    <t>3AIC-001</t>
  </si>
  <si>
    <t>3AIC-002</t>
  </si>
  <si>
    <t>4DO-001</t>
  </si>
  <si>
    <t>4PI-001</t>
  </si>
  <si>
    <t>4FIQ-001</t>
  </si>
  <si>
    <t>4DO-002</t>
  </si>
  <si>
    <t>4PI-002</t>
  </si>
  <si>
    <t>4FIQ-002</t>
  </si>
  <si>
    <t>13DO-001</t>
  </si>
  <si>
    <t>13PI-001</t>
  </si>
  <si>
    <t>13FIQ-001</t>
  </si>
  <si>
    <t>8FIQ-001</t>
  </si>
  <si>
    <t>8FIQ-002</t>
  </si>
  <si>
    <t>חישוב</t>
  </si>
  <si>
    <t>9FIQ-001</t>
  </si>
  <si>
    <t>12FIQ-001</t>
  </si>
  <si>
    <t>13FIQ-002</t>
  </si>
  <si>
    <t>6FIQ-001</t>
  </si>
  <si>
    <t>7FIQ-003</t>
  </si>
  <si>
    <t>7FIQ-001</t>
  </si>
  <si>
    <t>6NTU-001</t>
  </si>
  <si>
    <t>6NTU-002</t>
  </si>
  <si>
    <t>6CL-001</t>
  </si>
  <si>
    <t>פעם בשבוע</t>
  </si>
  <si>
    <t>פעם בשבועיים</t>
  </si>
  <si>
    <t>פעם בחודש</t>
  </si>
  <si>
    <t>פעם בשלושה חודשים</t>
  </si>
  <si>
    <t>פעמיים בשבוע</t>
  </si>
  <si>
    <t>WAS1</t>
  </si>
  <si>
    <t>WAS2</t>
  </si>
  <si>
    <t>כמות מצטברת</t>
  </si>
  <si>
    <t>ספיקה יומית</t>
  </si>
  <si>
    <t>ספיקה שעתית Max</t>
  </si>
  <si>
    <t>אחוז מהכמויות הנכנסות</t>
  </si>
  <si>
    <t>כמות יומית מצטברת</t>
  </si>
  <si>
    <t>הפרש בין 4 קוים לראשי</t>
  </si>
  <si>
    <t xml:space="preserve"> יומי PH מקסימלי</t>
  </si>
  <si>
    <t xml:space="preserve"> יומי PH מינימלי</t>
  </si>
  <si>
    <t>EC</t>
  </si>
  <si>
    <t>לחץ אוויר</t>
  </si>
  <si>
    <t>ספיקת אוויר</t>
  </si>
  <si>
    <t>מפלס ייצוב</t>
  </si>
  <si>
    <t>ספיקה מצטברת</t>
  </si>
  <si>
    <t>יחס סחרור יומי</t>
  </si>
  <si>
    <t>ממוצע יומי</t>
  </si>
  <si>
    <t>מקסימום יומי</t>
  </si>
  <si>
    <t>מינימום יומי</t>
  </si>
  <si>
    <t>שפל</t>
  </si>
  <si>
    <t>מניה יומית</t>
  </si>
  <si>
    <t xml:space="preserve">גבע </t>
  </si>
  <si>
    <t>פסגה</t>
  </si>
  <si>
    <t>כמות</t>
  </si>
  <si>
    <t>מיכל</t>
  </si>
  <si>
    <t>צריכה יומית</t>
  </si>
  <si>
    <t>ידני</t>
  </si>
  <si>
    <t>TKN</t>
  </si>
  <si>
    <t>NH4</t>
  </si>
  <si>
    <t>BODf</t>
  </si>
  <si>
    <t>CODf</t>
  </si>
  <si>
    <t>דטרגנט אניוני MBAS</t>
  </si>
  <si>
    <t>פנול</t>
  </si>
  <si>
    <t>קשיות</t>
  </si>
  <si>
    <t>אלקלניות</t>
  </si>
  <si>
    <t>קולי צואתי</t>
  </si>
  <si>
    <t>NO3</t>
  </si>
  <si>
    <t>NO2</t>
  </si>
  <si>
    <t>TP  PO4?</t>
  </si>
  <si>
    <t>TN (חישוב)</t>
  </si>
  <si>
    <t>TS</t>
  </si>
  <si>
    <t>VS</t>
  </si>
  <si>
    <t>SOUR</t>
  </si>
  <si>
    <t>ריכוז נגיפי מעיים</t>
  </si>
  <si>
    <t>ריכוז ביצים חיות של טפילים</t>
  </si>
  <si>
    <t>כספית</t>
  </si>
  <si>
    <t>ראקטורים</t>
  </si>
  <si>
    <t xml:space="preserve">איכות שפכים </t>
  </si>
  <si>
    <t>הנדון: דוח שנתי לתפעול מט"ש חולית לשנת</t>
  </si>
  <si>
    <t>מועצה אזורית אשכול</t>
  </si>
  <si>
    <t>ממוצע שפכים מ"ק/חודש</t>
  </si>
  <si>
    <t>ספיקה יומית ממוצעת מ"ק/יום</t>
  </si>
  <si>
    <t>בוצה מפונה טון/שנה</t>
  </si>
  <si>
    <t xml:space="preserve"> TS% בוצה יבשה </t>
  </si>
  <si>
    <t>חודש</t>
  </si>
  <si>
    <t xml:space="preserve">צריכת מים שפירים </t>
  </si>
  <si>
    <t xml:space="preserve">מ"ק </t>
  </si>
  <si>
    <t xml:space="preserve">צריכת חשמל </t>
  </si>
  <si>
    <t xml:space="preserve">קוט"ש </t>
  </si>
  <si>
    <t>תכן</t>
  </si>
  <si>
    <t>חריגה מהתכן</t>
  </si>
  <si>
    <t>ארועים ותקלות במט"ש</t>
  </si>
  <si>
    <t>גבבה</t>
  </si>
  <si>
    <t>טון גבבה ורוסת</t>
  </si>
  <si>
    <t>צריכת מים שפירים:</t>
  </si>
  <si>
    <t xml:space="preserve">מיפ שפירים קוב/ שנה </t>
  </si>
  <si>
    <t>חשמל קוטש/שנה</t>
  </si>
  <si>
    <t>צריכת חשמל:</t>
  </si>
  <si>
    <t>גבבה וגרוסת מפונה טון/שנה</t>
  </si>
  <si>
    <t>פינוי גבבה וגרוסת:</t>
  </si>
  <si>
    <t>בוריס נמירובסקי - מהנדס המועצה</t>
  </si>
  <si>
    <t>משרד הבריאות מחוז דרום</t>
  </si>
  <si>
    <t>משרד איכוה"ס מחוז דרום</t>
  </si>
  <si>
    <t>יום</t>
  </si>
  <si>
    <t>טיפול באספלט בשטח המתקן.</t>
  </si>
  <si>
    <t>בעיית תקשורת במתקן ככל הנראה עקב מיסוך של צהל. תקלה במערכת פולימר של הצנטריפוגה- יש בעיה בלחץ מים, בבדיקה וטיפול.</t>
  </si>
  <si>
    <t>תקלה במכונה משולבת 2. סתימה במסוע אנכי. שוחררה הסתימה מערכת חזרה לעבודה תקינה. בעיה במשאבות מי נטל, עקב חזרה של עומס מוצקים מהמעכל, משאבות נסתמו. 2 המשאבות טופלו ונוקו.</t>
  </si>
  <si>
    <t>משאבת קולחין שניוניים מספר 1 תפוסה. פורקה ונמצא שהיא לא תקינה חשמלית. נשלח לבדיקה ושיפוץ.</t>
  </si>
  <si>
    <t>ממשיכה השאיבה של המאגר חירום.</t>
  </si>
  <si>
    <t>שאיבת פאזה נקייה ממעכל אירובי בחזרה לבריכת הוויסות.</t>
  </si>
  <si>
    <t>צנטריפוגה בתקלה. נמצא שיש תקלה בגשש רעידות. תוקנה והוזמן חדש. בעיה במשאבת פולימר לצנטריפוגה. נסתמה בעקבות התמצקות פולימר. פורקה וטופל</t>
  </si>
  <si>
    <t>טיפול למדי עכירות של מערך השלישוני.</t>
  </si>
  <si>
    <t>המשך שאיבת מאגר חירום וקבלת פולימר לצנטריפוגה.</t>
  </si>
  <si>
    <t>בעיות קליטה באתר כתוצאה ממיסוך צבאי. סדר וניקיון בשטח המתקן כולו. קבלת משאבת הוצאת בוצה ראקטור 1 משיפוץ. מתארגנים להתקנה כאשר יותקן המערבל.</t>
  </si>
  <si>
    <t>כיול למד כלור של תא מגע על ידי חברת חפר מערכות.</t>
  </si>
  <si>
    <t>חלק מצריכת הקולחין עברה לכיוון המאגר החדש שעוד לא הופעלבו מד קולחי- נמצא בטיפול של הקבלן המבצע - מי העמק</t>
  </si>
  <si>
    <t>מד עכירות כניסה לשלישוני עם ערך תקוע. נמצא שיש פיצוץ בצינור הזנת קולחין אליו. הוחלף הצינור.</t>
  </si>
  <si>
    <t>תקלת תקשורת אין אפשרות להתחבר למערכת ולראות את השלישוני. נמצא שהסוויטץ נתקע בעקבות הפסקות חשמל בלילה.</t>
  </si>
  <si>
    <t>הפסקת חשמל ארוכה. כלל הציוד הפסיק לעבוד. הופסקו דקנטציות ונותנים לראקטורים סיבוב נוסף של טיפול.</t>
  </si>
  <si>
    <t>הוגבר פינוי הבוצה המנתי מהראקטורים בעקבות עומסי שפכים כבדים</t>
  </si>
  <si>
    <t xml:space="preserve">בוצע דיגום , כניסת שפכים חריגים </t>
  </si>
  <si>
    <t>הפניית חלק מהקולחין למאגר החדש שעדיין לא מותקן בו מד ספיקה</t>
  </si>
  <si>
    <t>תקלות חשמל, מסך שפכים קפא וטופל על ידי מודוטק.בוצע דיגום.הפניית חלק מהקולחין למאגר החדש שעדיין לא מותקן בו מד ספיקה</t>
  </si>
  <si>
    <t>תקלות חשמל, מסך שפכים קפא וטופל על ידי מודוטק. הפניית חלק מהקולחין למאגר החדש שעדיין לא מותקן בו מד ספיקה</t>
  </si>
  <si>
    <t xml:space="preserve">בוצע דיגום </t>
  </si>
  <si>
    <t xml:space="preserve">הגעה של חשמלאים לעבודות במאגר החדש מטעם המועצה + התקנת מד ספיקה חדש למאגר הגדול </t>
  </si>
  <si>
    <t xml:space="preserve">עובדים על מערכת סולארית במתקן חברת ace אנרגיה 3 עובדים עבודה למשך חודש באישור אריאל וניב מועצה  הגעת חשמלאי שלומי אליה לבדיקת לוחות חשמל תקופתי הגיע בשעה :12:30 </t>
  </si>
  <si>
    <t>נקיון חדר מפוחים +שטיפהי סודית</t>
  </si>
  <si>
    <t xml:space="preserve">בוצע דיגום. הגעת טכנאי דוד שמש החלפת פלאנץ וטרמוסטט </t>
  </si>
  <si>
    <t xml:space="preserve">הפעלת צנטריפוגה + מילוי שמן מפוחי עיכול בוצה  </t>
  </si>
  <si>
    <t xml:space="preserve">החלפת רמסה בוצה + ניקיון באזור שילשוני </t>
  </si>
  <si>
    <t>ניקיון מכונה משולבת + ניקיון חדר צנטריפוגה . בוצע דיגום</t>
  </si>
  <si>
    <t xml:space="preserve">קבלת אספקה מקרביץ+  ניקיון כללי במתקן +ניקיון פילטר עכירות כניסה בשלישוני </t>
  </si>
  <si>
    <t>תקלות חשמל, מסך שפכים קפא וטופל על ידי מודוטק.הפניית חלק מהקולחין למאגר החדש שעדיין לא מותקן בו מד ספיקה</t>
  </si>
  <si>
    <t>ספיקות קולחין הנמוכות כיוון שמד ספיקת הקולחין לא עבד דרך מד ספיקה מאגר קטן, עבר למאגר גדול שלא מורכב בו כרגע מד ספיקה</t>
  </si>
  <si>
    <t>יום דיגום</t>
  </si>
  <si>
    <t xml:space="preserve">ספיקות קולחין הנמוכות כיוון שמד ספיקת הקולחין לא עבד דרך מד ספיקה מאגר קטן, עבר למאגר גדול שלא מורכב בו כרגע מד ספיקה, יום דיגום. </t>
  </si>
  <si>
    <t xml:space="preserve">ספיקות קולחין הנמוכות כיוון שמד ספיקת הקולחין לא עבד דרך מד ספיקה מאגר קטן, עבר למאגר גדול שלא מורכב בו כרגע מד ספיקה.החלפת רמסה בוצה + הגעת טכנאי מודוטק לכיול מדי חמצן ראקטורים מד PH ומד מוליכות </t>
  </si>
  <si>
    <t>יום דיגום. שאל הגעת משלוח צנרת כיבוי אש למתקן 10 -2 צול ו2 3- צול.-הגעה נהג בילאל פינוי בוצה צנטריפוגה 2 רמסות לשקילה+ השלמת חוסרים צנרת כיבוי אש בארונות כיבוי 2 בכל ארון</t>
  </si>
  <si>
    <t xml:space="preserve">הפעלת צנטריפוגה ניקיון חדר צנטריפוגה + נקיון כללי במתקן </t>
  </si>
  <si>
    <t xml:space="preserve">הפעלת צנטריפוגה+ ניקיון מכונה משולבת </t>
  </si>
  <si>
    <t xml:space="preserve">הפעלת צנטריפוגה </t>
  </si>
  <si>
    <t>בעקבות טעות של הדוגם לא נלקח קולי, בטעות לקחת דיגום מהיצאה של השלישוני ולא מיציאת תא המגע. יום דיגום .ניקיון צנרת מד עכירות כניסה ויציאה -ביצוע דיגום מילודע ראקטור 1 לא נדגם - הפעלת צנטריפוגה</t>
  </si>
  <si>
    <t xml:space="preserve">הפעלת צנטריפוגה --ניקיון מכונה משולבת ---ניקיון צנרת מדי עכירות כניסה ויציאה בשלישוני </t>
  </si>
  <si>
    <t>יום דיגום. ניקיון צנרת מד עכירות כניסה ויציאה -ניקיון פילטר כניסה מד עכירות. הפעלת צנריפוגה.קבלת כלור 4500 ליטר.ניקיון וסדר קומת ראקטורים פינוי אשפה טיפול במפגעים -ניקיון כללי בשטח המתקן</t>
  </si>
  <si>
    <t>ספיקות קולחין הנמוכות כיוון שמד ספיקת הקולחין לא עבד דרך מד ספיקה מאגר קטן, עבר למאגר גדול שלא מורכב בו כרגע מד ספיקה .הפעלת צנטריפוגה+ ניקיון מדי עכירות ומד כלור +ניקיון מכונה משולבת</t>
  </si>
  <si>
    <t>ניקיון מד עכירות כניסה יציאה והפעלת צנטריפוגה</t>
  </si>
  <si>
    <t>יום דיגום .ניקיון מכונה משולבת + ניקיון חדר צנטריפוגה  -הפעלת צנטריפוגה . הגעת עובדים מתחם סולארי מטעם המועצה . ניקיון מדי עכירות. החלפת רמסה בוצה בילאל</t>
  </si>
  <si>
    <t xml:space="preserve">ניקיון מדי עכירות וכלור </t>
  </si>
  <si>
    <t>ניקיון מדי עכירות כניסה ויציאה .הפעלת צנטריפוגה.הגעת דורון נגב אש לטיפול ברכזת</t>
  </si>
  <si>
    <t>הפעלת צנטירפוגה --ניקיון מדי עכירות</t>
  </si>
  <si>
    <t>אין ספיקה במד חקלאי קולחין למאגר הקטן הספיקה עברה למאגר הגדול שכרגע לא מחובר מד ספיקה אליו .בנוסף קיבלנו זיהום ממקור חיצוני והשלישוני נסתם .</t>
  </si>
  <si>
    <t>הפעלת צנטריפוגה----ניקיון מדי עכירות</t>
  </si>
  <si>
    <t>הפעלת צנטריפוגה---ניקיון מדי עכירות</t>
  </si>
  <si>
    <t xml:space="preserve">הפעלת צנטריפוגה---ניקיון מדי עכירות--קיפול צנרת משאבות טבולות --ניקיון וסדר במתקן---תיקון ארון שלישוני </t>
  </si>
  <si>
    <t xml:space="preserve">קבלת כלור -הפעלת צנטריפוגה </t>
  </si>
  <si>
    <t xml:space="preserve">הפעלת צנטריפוגה ניקיון מד כלור ומדי עכירות ---ביקור משרד הבריאות </t>
  </si>
  <si>
    <t>הפעלת צנטריפוגה---ניקיון מדי עכירות---החלפת רמסה בוצה צנטריפוגה. בשל תקלה במעבדה לא התקבלה תוצאת BOD</t>
  </si>
  <si>
    <t xml:space="preserve">הפעלת צנטריפוגה--ניקיון מדי עכירות+גיזום עשבייה באזור שער המתקן עם חרמש </t>
  </si>
  <si>
    <t>הפעלת צנטריפוגה---ניקיון כללי בשטח המתקן</t>
  </si>
  <si>
    <t xml:space="preserve">הפעלת צנטריפוגה--בוצע כיול לאלקטרודת כלור נייח ביחד עם שי חפר טלפוני---החלפת רמסה בוצה צנטריפוגה-המשך גיזום עשבייה עם חרמש </t>
  </si>
  <si>
    <t>הפעלת צנטריפוגה--- פינוי 2 רמסות בוצה צנטריפוגה לשקילה---הגעת טכנאי מטרפלס בוצע החלפת כרטיס חלון עשן בחדר חשמל--ניקיון מכונה משולבת --סדר וניקיון חדר צנטריפוגה-אין ספיקה במד חקלאי קולחין למאגר הקטן הספיקה עברה למאגר הגדול שכרגע לא מחובר מד ספיקה אליו</t>
  </si>
  <si>
    <t xml:space="preserve">הפעלת צנטירפוגה --ניקיון מדי עכירות -המשך עבודות גיזום עם חרמש אזור שלישוני </t>
  </si>
  <si>
    <t>הפעלת צנטריפוגה --ניקיון מכונה משולבת ---ניקיון צנרת מדי עכירות כניסה ויציאה בשלישוני --הגעת דורון נגב אש לטיפול בתקלה רכזת בשעה 15:00 לא פתרו את התקלה שולחים מחר בבוקר צוות לטפל.</t>
  </si>
  <si>
    <t xml:space="preserve">ניקיון מד חמצן ראקטור 2 ----הגעת צפרירי ביוביות לבדיקת עבודה והצעת מחיר לשאיבת ראקטור 1 --נקיון חדר בקרה ---ניקיון חדר צנטריפוגה </t>
  </si>
  <si>
    <t>הפעלת צנטריפוגה--- ניקיון מדי עכירות--- הגעה של דורון נגב אש לטיפול בבעיה במערכת גילוי אש ובוצע תיקון חלון עשן בחדר חשמל--- מילוי כלור</t>
  </si>
  <si>
    <t>הפעלת צנטריפוגה</t>
  </si>
  <si>
    <t xml:space="preserve">הגעת דוגם מילודע ---הפעלת צנטריפוגה </t>
  </si>
  <si>
    <t>הפעלת צנטירפוגה מד ספיקה קולחין אין ספיקה</t>
  </si>
  <si>
    <t xml:space="preserve">מד ספיקה קולחין לא עבר דרך מד ספיקה מאגר קטן עבר למאגר גדול שלא מורכב כרגע מד ספיקה ולכן הספיקות מראה נמוך </t>
  </si>
  <si>
    <t>הפעלת צנטריפוגה המשך עובדות קבלן מערכת סולארית</t>
  </si>
  <si>
    <t xml:space="preserve">הפעלת צנטריפוגה+נקיון מכונה משולבת </t>
  </si>
  <si>
    <t xml:space="preserve">מד ספיקה קולחין לא עבר דרך מד ספיקה מאגר קטן עבר למאגר גדול שלא מורכב כרגע מד ספיקה ולכן הספיקות מראה נמוך +הפעלת צנטירפוגה +הגעת נהג כלור </t>
  </si>
  <si>
    <t xml:space="preserve">הפסקת חשמל במתקן קריאה של אליאב מדחסים  בערב שישי החלפת שני קונטקטורים במדחס אוויר שלישוני </t>
  </si>
  <si>
    <t>הפעלת צנטריפוגה ניקיון כאפ מד חמצן ראקטור 2 ניקיון מכונה משולבת .</t>
  </si>
  <si>
    <t xml:space="preserve">הפעלת צנטריפוגה +ניקיון מד עכירות כניסה שלישוני +הגעת אליאב מדחסים לטיפול </t>
  </si>
  <si>
    <t>הפעלת צנטריפוגה+ניקיון כאפ חמצן ראקטור 2</t>
  </si>
  <si>
    <t xml:space="preserve">הפעלת צנטריפוגה +ניקיון מכונה משולבת +המשך גיזום </t>
  </si>
  <si>
    <t xml:space="preserve">הפעלת צנטריפוגה + ניקיון מכונה משולבת + המשך צביעה במתקן+מד גובה מעכל טופלה התקלה ביחד עם אלירן מודוטק טלפוני וניב +ניקיון כאפ ראקטור 2 </t>
  </si>
  <si>
    <t xml:space="preserve">הפעלת צנטריפוגה--- הפסקת חשמל במתקן בשעה 1 בלילה </t>
  </si>
  <si>
    <t xml:space="preserve">הפעלת צנטירפוגה הוצאת דוגמאות ראקטורים 1-2 ניקיון כאפ חמצן ראקטור 2 בדיקת מד חמצן נייד נקיון אזור שלישוני </t>
  </si>
  <si>
    <t>הפעלת צנטריפוגה+התקנת קומפרסור  אויר למדי חמצן ראקטורים +בדיקת מד חמצן נייד לראקטורים +הגעת דוגם מילודע +ניקיון חדר צנטריפוגה +ניקיון מכונה משלובת + ניקיון כללי בשטח המתקן</t>
  </si>
  <si>
    <t>החלפת רמסה בוצה צנטריפוגה +פינוי 2 מכולות בוצה ---גירוז צנטירפוגה ---ניקיון מד עכירות כניסה --הפעלת צנטריפוגה +החלפת אטם 6 צול בקו אוויר אגנים חדר מפוחים +ניקיון כאפ ראקטור 1</t>
  </si>
  <si>
    <t>תקלה בשלישוני הגעה למתקן</t>
  </si>
  <si>
    <t>נקיון מכונה משולבת -- הפעלת צנטריפוגה --ניקיון כללי בשטח המתקן---נקיון מד עכירות כניסה שלישוני---תיקון נזילה בקו סניקה משאבת מינון כלור --תיקון דלתות ארונות חשמל שלישוני --ניקיון חדר צנטריפוגה---נקיון חדר בקרה.</t>
  </si>
  <si>
    <t>הפעלת צנטריפוגה - ניקיון מד עכירות שלישוני --הגעת דוגם הגנת הסביבה אמנון לדיגום קולחין ובוצה צנטירפוגה --נקיון נכונה משולבת--מילוי כלור במתקן  התקבל 4000 ליטר.</t>
  </si>
  <si>
    <t>נפילת פחת שלישוני בחדר חשמל---הפעלת צנטריפוגה--הגעת פליקס ממונה בטיחות הדרכת בטיחות במתקן לשלום ויובל תרגיל חומ"ס המדמה שפך במיכל כלור.-----בדיקת תקינות מפוחי אוויר משאבת סילוק מייבש וברזים בשלישוני--בדיקת מטפים כיבוי אש משטפות עיניים .</t>
  </si>
  <si>
    <t>הפעלץ צנטריפוגה--- קבלת משלוח ארונות כיבוי אש--- ניקיון מכונה משולבת--- החלפת רמסה בוצה צנטריפוגה</t>
  </si>
  <si>
    <t>הפעלת צנטריפוגה -- ניקיון מדי עכירות --ניקיון חדר צנטירפוגה --שני הפסקות חשמל אחד אחרי השני הפעלת מדחס אוויר שלישוני והפעלת צנטריפוגה איפוס תקלות מהחדר בקרה .--ניקיון כאפ חמצן ראקטור 2+ פינוי בוצה ידני ל20 דקות .+שאיבת מאגר חירום למשך 20 דקות</t>
  </si>
  <si>
    <t>א</t>
  </si>
  <si>
    <t xml:space="preserve">הפעלת צנטירפוגה- ניקיון בשטח המתקן -ניקיון מדי עכירות -ניקיון מכונה משולבת --המשך שאיבת מאגר חירום--בדיקות מד חמצן נייד ראקטורים 1 ו-2 </t>
  </si>
  <si>
    <t>ב</t>
  </si>
  <si>
    <t>הפעלת צנטריפוגה--ניקיון מדי עכירות --ניקיון מכונה משולבת --נקיון חדר בקרה --פינוי בוצה ידני ראקטור 1ו 2 ----סדר במחסן --הפעלת מכונת דיגום מורכב שפכים כניסה --ומכונת דיגום תא מגע מורכב</t>
  </si>
  <si>
    <t>ג</t>
  </si>
  <si>
    <t xml:space="preserve">החלפת רמסה בוצה צנטריפוגה  ---ניקיון מד עכירות כניסה --הפעלת צנטריפוגה --הגעת דוגם מילודע--פינוי בוצה ידני בראקטור 1 ו-2--- פינוי שני רמסות בוצה בילאל-- </t>
  </si>
  <si>
    <t>ה</t>
  </si>
  <si>
    <t>ניקיון מדי עכירות כניסה ויציאה -----הפעלת צנטריפוגה -----הוספת משקולת למצוף כלור -- הגעת דוגם מילודע--נקיון מכונה משולבת-- נקיון יניקה שני משאבות טבולות מעכל--</t>
  </si>
  <si>
    <t>ו</t>
  </si>
  <si>
    <t xml:space="preserve">ניקיון מדי עכירות --הפעלת צנטריפוגה --נקיון כללי בשטח המתקן---נקיון מכונה משולבת </t>
  </si>
  <si>
    <t xml:space="preserve">ניקיון מדי עכירות--- הפעלת צנטריפוגה---הגעת דוגם מילודע---ניקיון מכונה משולבת--- ריסוט מפוח ריאקטור 2 </t>
  </si>
  <si>
    <t>הפעלת צנטריפוגה --הגעת אלכס סולארי ---בדיקת מד חמצן נייד ראקטורים 1ו-2 מול מד נייח נראים זהים----ניקיון חדר מפוחים כולל החלפת פילטר למפוח V-502--החלפת רמסה בוצה בילאל-- בוצע גירוז לצנטריפוגה--ביצוע מדידות באתר חברת פנקס</t>
  </si>
  <si>
    <t xml:space="preserve">הפעלת צנטריפוגה ---תקלה במפוח V-502 </t>
  </si>
  <si>
    <t xml:space="preserve">הפעלת צנטריפוגה--- חיבור 4 משאבות טבולות מהשניוני לתא מגע---ניקיון מד עכירות שלישוני--- </t>
  </si>
  <si>
    <t xml:space="preserve">ניקיון 5 מסננים חול שלישוני ידני -הפעלת צנטריפוגה---ניקיון מד עכירות כניסה --החלפת רמסה בוצה </t>
  </si>
  <si>
    <t xml:space="preserve">הפעלת צנטריפוגה - ניקיון מד עכירות שלישוני -ניקיון פילטרים מפוחי עיכול בוצה --נקיון אזור שלישוני --נקיון חדר בקרה ----נקיון מכונה משולבת </t>
  </si>
  <si>
    <t>הפעלת צנטריפוגה --נקיון מד עכירות כניסה שלישוני --המשך נקיון אזור שלישוני --שאיבת מאגר חירום</t>
  </si>
  <si>
    <t>הפעלת צנטריפוגה - ---נקיון מד עכירות כניסה שלישוני---הגעת דוגם מילודע---נקיון מכונה משולבת---המשך שאיבת מאגר חירום----טיפול בעשבייה באזור שלישוני  עם חרמש</t>
  </si>
  <si>
    <t>ד</t>
  </si>
  <si>
    <t xml:space="preserve">הפעלת צנטריפוגה--נקיון מדי עכירות כניסה ומד כלור נייח ---הוצאת דיגום ראקטורים למחר --נקיון חדר בקרה  ---שאיבת מאגר חירום---שחרור סתימה צנטריפוגה---נקיון חלק עליון שיניוני עם הרשת --- ניקיון וסדר ברחבת שלישוני </t>
  </si>
  <si>
    <t xml:space="preserve">החלפת קאפים למדי חמצן ריאקטורים 1,2 --- כולל כיול---הגעת דוגם של מילודע---נקיון מדי עכירות--- הגעת אלכס סולארי--- המשך ניקוי עשבייה אזור שלישוני --- ניקיון פילטר מפוח 503 אגנים--- נקיון מכונה משולבת---נקיון חדר בקרה </t>
  </si>
  <si>
    <t>נקיון מדי עכירות כניסה שלישוני ---נקיון מכונה משולבת ---נקיון כללי בשטח המתקן</t>
  </si>
  <si>
    <t>נקיון מדי עכירות כניסה שלישוני ---הפעלת צנטריפוגה</t>
  </si>
  <si>
    <t xml:space="preserve">הפעלת צנטריפוגה ---ניקיון מדי עכירות ומד כלור נייח ---נקיון מכונה משולבת ---נקיון חדר צנטריפוגה ---שחרור דקנטר ראקטור 1 </t>
  </si>
  <si>
    <t>הפעלת צנטריפוגה-נקיון מכונה משולבת --ניקיון מדי עכירות כניסה ומד כלור נייח ---הגעת דוגם מילודע---הגעת עובדים פרויקט סולארי אלכס---הכנת שני מקלות דיגום חדשים--ניקיון כללי במתקן--פינוי 2 רמסות בוצה צנטריפוגה נגב ערבה--שחרור סתימה ביניקה במשאבות נטל--1701-1702 V</t>
  </si>
  <si>
    <t>הפעלת צנטריפוגה--נקיון מדי עכירות כניסה ומד כלור נייח</t>
  </si>
  <si>
    <t xml:space="preserve">הגעת מכלית כלור -נקיון מכונה משולבת --נקיון מדי עכירות כניסה וכלור ---נקיון חדר בקרה </t>
  </si>
  <si>
    <t>הגעת דוגם מילודע ---טיפול צנטריפוגה --נקיון מדי עכירות כניסה וכלור</t>
  </si>
  <si>
    <t xml:space="preserve">הרכבת מפוח V502 הגעת עובדים פרויקט סולארי -נקיון חדר בקרה --הרכבת אל חוזר במערכת פולימר צנטריפוגה--ניקיון מדי עכירות </t>
  </si>
  <si>
    <t xml:space="preserve">נקיון מכונה משולבת -נקיון מד עכירות כניסה שלישוני--בדיקת חמצן נייד בראקטורים---סדר וניקיון בחדר מפוחים </t>
  </si>
  <si>
    <t>נקיון מדי עכירות וכלור -קיפול צנרת בשטח המתקן</t>
  </si>
  <si>
    <t xml:space="preserve">נקיון מדי עכירות וכלור --תחזוקה מכונה משולבת </t>
  </si>
  <si>
    <t xml:space="preserve">הגעת דוגם מילודע ---נקיון מדי עכירות וכלור --הפעלת צנטריפוגה --נקיון חדר בקרה --החלפת רמסה בוצה צנטריפוגה--הגעת עובדים פרויקט סולארי---בשעה 21:30 הפסקת חשמל במתקן מפעיל av-510 בתקלת חיווי עקב הפסקת החשמל </t>
  </si>
  <si>
    <t>הגעת מכלית כלור -נקיון מכונה משולבת --נקיון מדי עכירות כניסה וכלור ---נקיון חדר בקרה ----פינוי בוצה נגב ערבה 2 אמבטיות הזמנת חשמלאי אשכר לטיפול במפעיל חשמלי AV-510</t>
  </si>
  <si>
    <t>הגעת דוגם מילודע ---הגעת עובדים פרויקט סולארי---נקיון מדי עכירות וכלור</t>
  </si>
  <si>
    <t>נקיון מדי עכירות וכלור --נקיון מכונה משולבת</t>
  </si>
  <si>
    <t>הפעלת צנטריפוגה --הגעת אלכס סולארי --- ניקיון מדי עכירות וכלור---נקיון חדר בקרה</t>
  </si>
  <si>
    <t>הפעלת צנטריפוגה -נקיון מכונה משולבת  ---טיפול בנזילה קו יניקה כלור משאבת מינון --- ניקיון מדי עכירות וכלור</t>
  </si>
  <si>
    <t>הפעלת צנטירפוגה --טיפול בקו יניקה כלור --נקיון מכונה משולבת--נקיון פילטרים מפוחי אגנים--ומפוחי שלישוני</t>
  </si>
  <si>
    <t xml:space="preserve">הפעלת צנטריפוגה---נקיון מדי עכירות ---נקיון ארונות  אזור שילשוני </t>
  </si>
  <si>
    <t xml:space="preserve">הפעלת צנטירפוגה--נקיון מדי עכירות -נקיון מכונה משולבת --סדר ונקיון יסודי בחדר צנטריפוגה פינוי 3 קוביות ---נקיון וסדר חדר בקרה ---שטיפת רחבת המתקן ---ניקיוי עישבייה עם חרמש --החלפת צינור יניקה חדש למשאבת מינון כלור </t>
  </si>
  <si>
    <t>הפעלת  צנטריפוגה---נקיון מדי עכירות כניסה וכלור----נקיון חדר בקרה</t>
  </si>
  <si>
    <t>נקיון חדר בקרה --סדר וניקיון במחסנים --הפעלת צנטירפוגה --נקיון מדי עכירות ---סדר ונקיון כללי במתקן</t>
  </si>
  <si>
    <t xml:space="preserve">הפעלת צנטריפוגה---נקיון מכונה משולבת --נקיון מדי עכירות וכלור -- המשך גיזום עשבייה עם חרמש ומסור באזור מעכל </t>
  </si>
  <si>
    <t>הפעלת צנטירפוגה--נקיון מדי עכירות -נקיון מכונה משולבת--סדר ונקיון בחדר מפוחים כולל ניקיון פילטרים מפוחי אגנים--המשך גיזום עשבייה בשטח המתקן</t>
  </si>
  <si>
    <t>הפעלת צינטריפוגה--נקיון מדי עכירות-נקיון מכולה משולבת</t>
  </si>
  <si>
    <t xml:space="preserve">הפעלת צינטרפוגה--נקיון מדי עכירות--ניקיון חדר בקרה </t>
  </si>
  <si>
    <t>הפעלת צינרפוגה--נקיון מדי עכירות--ניקיון פילטרים--סדר וניקיון במתקן</t>
  </si>
  <si>
    <t>הפעלת צינטרפוגה--נקיון מדי עכירות--ניקיון מכולה משולבת--החלפת רמסה</t>
  </si>
  <si>
    <t>הפעלת צינטריפוגה--ניקיון נדי עכירות--הגעת דוגם מילודע</t>
  </si>
  <si>
    <t>הפעלת צינטריפוגה--ניקיון מדי עכירות--ניקיון במתקן</t>
  </si>
  <si>
    <t>הפעלת צנטריפוגה--- נקיון חדר מפוחים+פילטרים---ניקיון מכונה משולבת---נקיון מדי עכירות--- הגעת דוגם מילודע---הגעת עובדים פרויקט סולארי--- ניקיון חדר בקרה</t>
  </si>
  <si>
    <t>הפעלת צינטריפוגה--נקיון מדי עכירות--ניקיון מכונה משלובת--החלפת רמסה</t>
  </si>
  <si>
    <t>הפעלת צינטריפוגה--ניקיון מדי עכירות--הגעת דוגם מילודע</t>
  </si>
  <si>
    <t>הפעלת צינטריפוגה--נקיון מדי עכירות--נקיון מכונה משולבת--ניקיון חדר בקרה</t>
  </si>
  <si>
    <t>הפעלת צינטריפוגה--ניקיון מדי עכירות</t>
  </si>
  <si>
    <t>הפעלת צינרטרפוגה--ניקיון מדי עכירות--ניקיון מכונה משולבת--ניקיון מתקן</t>
  </si>
  <si>
    <t>הפעלת צינטריפוגה--ניקיון מדי עכירות--החלפת משאבה</t>
  </si>
  <si>
    <t>הפעלת צינטריפוגה--ניקיון מדי עכירות--ניקיון מכונה משולבת--הגעת דוגם מילודע</t>
  </si>
  <si>
    <t>הפעלת צינטריפוגה--ניקיון מדי עכירות--החלפת רמסה--ניקיון פילטרים</t>
  </si>
  <si>
    <t>הפעלת צינטריפוגה--נקיון מדי עכירות--ניקיון חדר בקרה</t>
  </si>
  <si>
    <t>הפעלת צינטריפוגה--נקיון מדי עכירות</t>
  </si>
  <si>
    <t>הפעלת צינטריפוגה--נקיון מדי עכירות--ניקיון מתקן--ניקיון מכונה משולבת</t>
  </si>
  <si>
    <t>הפעלת צינטריפוגה--ניקיון מדי עכירות-ניקיון מכונה משולבת</t>
  </si>
  <si>
    <t>הפעלת צינטריפוגה--ניקיון מדי עכירות--ניקיון פילטרים</t>
  </si>
  <si>
    <t>הפעלת צינטריפוגה--ניקיון מדי עכירות-ניקיון חדר מפוחים+פילטרים</t>
  </si>
  <si>
    <t>הפעלת צינטריפוגה--ניקיון מדי עכירות--ניקיון חדר בקרה</t>
  </si>
  <si>
    <t>הפעלת צינטריפוגה--ניקיון מדי עכירות--בוצע הזמנה של חלק מד עכירות יציאה</t>
  </si>
  <si>
    <t>הפעלת צינטריפוגה--ניקיון מדי עכירות--הגעת בודק סולארי</t>
  </si>
  <si>
    <t>הפעלת צינטריפוגה--ניקיון מדי עכירות--ניקיון מכונה משולבת--הגעת דוגם מילודע--החלפת מכונה משולבת</t>
  </si>
  <si>
    <t>הפעלת צינטריפוגה--ניקיון מדי עכירות--ניקיון חדר צינטריפוגה--ניקיון חדר מפוחים-ניקיון פילטרים מפוחים+שלישוני--החלפת רמסה--הזמנת פינוי פחים 1קוב</t>
  </si>
  <si>
    <t>הגעת עובדים פרוייקט סולארי--הפעלת צינטריפוגה--ניקיון מדי עכירות--הוחלפו פחים 1 קוב</t>
  </si>
  <si>
    <t>הפעלת צינריפוגה--ניקיון מדי עכירות--החלפת רצועות בחדר מפוחים</t>
  </si>
  <si>
    <t>הפעלת צינטריפוגה--ניקיון מדי עכירות--ביצוע ריתוך במכונה משולבת--ניקיון מכונה משולבת--ביצוע הזמנת כלור</t>
  </si>
  <si>
    <t>הפעלת צינטריפוגה--ניקיון מדי עכירות-מילוי דוחות--הגעת עובדים פרוייקט סולארי--ניקיון חדר בקרה--גיזום עשבייה--הזמנת עגלת משטחים--הזמנת סולר</t>
  </si>
  <si>
    <t>הפעלת צינטריפוגה--ניקיון מדי עכירות--הגעת עובדים פרוייקט סולארי--הזמנת טיפול למדחס אוויר--הגעת בודק מילודע--הגעת מודד לצורך מדידות לתריס גלילה--</t>
  </si>
  <si>
    <t>הפעלת צינטריפוגה--ניקיון מדי עכירות--הגעת עובדים פרוייקט סולארי--לקיחת דגימות לבודק--החלפת רמסה</t>
  </si>
  <si>
    <t>הפעלת צינטריפוגה--ניקיון מדי עכירות--הגעת דוגם מילודע--הגעת עובדים פרוייקט סולארי--ביצוע מילוי סולר--הזמנת משאבות טבולות--הגעת משלוח עגלת משטחים--הוספת משאבות טבולות למעכל</t>
  </si>
  <si>
    <t>הפעלת צינטריפוגה--ניקיון מדי עכירות--החלפת משאבה בור קולחין בשלישוני</t>
  </si>
  <si>
    <t>הפעלת צינטריפוגה--ניקיון מדי עכירות--ניקיון מכונה משולבת</t>
  </si>
  <si>
    <t>הפעלת צינטריפוגה--ניקיון מדי עכירות--</t>
  </si>
  <si>
    <t>הפעלת צינטריפוגה--ניקיון מדי עכירות--ביצוע גירוז לצינטריפוגה--ניקיון משאבות טבולות במעכל--סגירת מגוף כניסה למשולבת עקב פיצוץ--ניקיון חדר בקרה</t>
  </si>
  <si>
    <t>הפעלת צינטריפוגה--ניקיון מדי עכירות---ניקיון מכונה משולבת--לקיחת דגימות לדוגם--בוצע הזמנה לטיפול חילזון במכונה משולבת</t>
  </si>
  <si>
    <t>הפעלת צינטריפוגה--ניקיון מדי עכירות--טיפול במשפך צינטריפוגה--משאבה טבולה בשניוני</t>
  </si>
  <si>
    <t>הפעלת צינטריפוגה--ניקיון מדי עכירות--התקנת משאבות טבולות בשניוני--ניקיון מכונה משולבת</t>
  </si>
  <si>
    <t>הפעלת צינטריפוגה--ניקיון מדי עכירות--ניקיון מכונה משולבת--טיפול במצוף שניוני--</t>
  </si>
  <si>
    <t>הפעלת צינטריפוגה--ניקיון מדי עכירות--לקיחת דגימות לדוגם--הגעת עובדים פרוייקט סולארי--החלפת רמסה--טיפול במשאבה טבולה בשניוני--</t>
  </si>
  <si>
    <t>הפעלת צינטריפוגה--ניקיון מדי עכירות--הגעת עובדים פרוייקט סולארי--שחרור סתימה בצינטריפוגה</t>
  </si>
  <si>
    <t>הפעלת צינטריפוגה--ניקיון מדי עכירות--שחרור סתימה בציטריפוגה--ניקיון מכונה משולבת--ריסוט משאבת בוצה בחדר חשמל--הגעת עובדחם פרוייקט סולארי</t>
  </si>
  <si>
    <t>הפעלת צינטריפוגה--ניקיון מדי עכירות--ניקיון מכונה משולבת--שחרור סתימה בציטריפוגה--הגעת עובדים פרוייקט סולארי--מילוי כלור--טיפול בחילזון במכונה משלובת--טיפול במשאבת בור קולחין בשלישוני--לקיחת דגימות לדוגם--</t>
  </si>
  <si>
    <t>הפעלת צינטריפוגה--ניקיון מדי עכירות--ניקיון מכונה משולבת--החלפת צינור משאבה במעכל--הגעת עובדים פרוייקט סולארי--לקיחת דגימות לדוגם</t>
  </si>
  <si>
    <t>הפעלת צינטריפוגה--הגעת דוגם מילודע--פתיחת סתימה ברז דיגום שלישוני--לקיחת דגימות לדוגם</t>
  </si>
  <si>
    <t>הפעלת צינטריפוגה--ניקיון מדי עכירות--הפעלת משאבות טבולות</t>
  </si>
  <si>
    <t>הפעלת צינטריפוגה--ניקיון מדי עכירות--ניקיון מכונה משולבת--בדיקות כלליות-ניקוי פילטרים</t>
  </si>
  <si>
    <t>הפעלת צינטריפוגה--הפעלת משאבות למעכל--לקיחת דגימות לדוגם--החלפת שמן מפוחים</t>
  </si>
  <si>
    <t>סיבוב בוקר--הפעלת צינטריפוגה--ניקיון מכונה משולבת--הפעלת משאבות טבולות-סדר וניקיון</t>
  </si>
  <si>
    <t>סיבוב בוקר-הפעלת צינטריפוגה--הפעלת משאבות טבולות--החלפת רמסה</t>
  </si>
  <si>
    <t xml:space="preserve">הפעלת צינטריפוגה--הפעלת משאבות טבולות--סיבוב בוקר-ניקיון מתקן </t>
  </si>
  <si>
    <t>סיבוב בוקר--הפעלת צינטריפוגה--הפעלת משאבות טבולות</t>
  </si>
  <si>
    <t>סיבוב בוקר--הפעלת צינטריפוגה--הפעלת משאבות טבולות--ניקיון מכונה משולבת--בדיקות כלליות</t>
  </si>
  <si>
    <t>סיבוב בוקר--הפעלת צינטריפוגה--הפעלת משאבות טבולות--מילוי שמן מפוחים</t>
  </si>
  <si>
    <t>סיבוב בוקר--הפעלת צינטריפוגה--הפעלת משאבות טבולות--הגעת דוגם מילודע--ניקיון מכונה משולבת--החלפת רמסה</t>
  </si>
  <si>
    <t>סיבוב בוקר--הפעלת צינטריפוגה--הפעלת משאבות טבולות--גיזום עשבייה--שטיפת רחבת המתקן</t>
  </si>
  <si>
    <t>סיבוב בוקר--הפעלת צינטריפוגה--הפעלת משאבות טבולות--ניקיון מכונה משולבת--בדיקות כלליות--שחרור סתימה צינטריפוגה</t>
  </si>
  <si>
    <t>סיבוב בוקר--הפעלת צינטריפוגה--הפעלת משאבות--ניקיון מכונה משולבת--בדיקות כלליות</t>
  </si>
  <si>
    <t>סיבוב בוקר--הפעלת צינטריפוגה--הפעלת משאבות טבולות--מילוי שמן מפוחים--לקיחת דגימות לדוגם</t>
  </si>
  <si>
    <t>סיבוב בוקר--הפעלת צינטריפוגה--הפעלת משאבות טבולות--ניקיון מתקן--הגעת דוגם מילודע</t>
  </si>
  <si>
    <t>סיבוב בוקר--הפעלת צינריפוגה--הפעלת משאבות--החלפת רמסה--סדר וניקיון במתקן</t>
  </si>
  <si>
    <t>סיבוב בוקר--הפעלת צינטריפוגה--הפעלת משאבות טבולות--ניקיון מכונה משולבת--ניקיון פילטרים</t>
  </si>
  <si>
    <t>סיבוב בוקר--הפעלת צינטריפוגה--הפעלת משאבות</t>
  </si>
  <si>
    <t>סיבוב בוקר--הפעלת צינטריפוגה--הפעלת משאבות טבולות--ניקיון מכונה משולבת--שטיפת חדר צינטריפוגה</t>
  </si>
  <si>
    <t>סיבוב בוקר--הפעלת צינטריפוגה--ניקיון מכונה משולבת--הפעלת משאבות טבולות--החלפת מפוח--לקיחת דגימות לדוגם--מילוי שמן מפוחים</t>
  </si>
  <si>
    <t>סיבוב בוקר--הפעלת צינטריפוגה--הפעלת משאבות טבולות--הגעת דוגם מילודע---החלפת רמסה</t>
  </si>
  <si>
    <t xml:space="preserve">סיבוב בוקר--הפעלת צינטריפוגה--הפעלת משאבות טבולות--הגעת עובדים פרוייקט סולארי--מילוי כלור </t>
  </si>
  <si>
    <t>סיבוב בוקר--הפעלת צינטריפוגה--הפעלת משאבות טבולות--הגעת עובדים פרוייקט סולארי--סדר וניקיון במתקן</t>
  </si>
  <si>
    <t>סיבוב בוקר--הפעלת צינטריפוגה--הגעת חשמלאי לצורך החלפת מצוף תחתון בבור כניסת שפכים</t>
  </si>
  <si>
    <t>סיבוב בוקר--הפעלת צינטריפוגה--הפעלת משאבות טבולות--טיפול במשאבת כלור--ניקיון מכונה משולבת</t>
  </si>
  <si>
    <t>סיבוב בוקר--הפעלת צינטריפוגה--הפעלת משאבות טבולות--הגעת עובדים פרוייקט סולארי--סדר וניקיון במתקן עכירויות ושיקועים</t>
  </si>
  <si>
    <t>סיבוב בוקר--הפעלת צינטריפוגה--הפעלת משאבות טבולות---עכירויות ושיקועים</t>
  </si>
  <si>
    <t>סיבוב בוקר--הפעלת צינטריפוגה--הפעלת משאבות טבולות----עכירויות ושיקועים</t>
  </si>
  <si>
    <t>סיבוב בוקר--הפעלת צינטריפוגה--הפעלת משאבות טבולות----עכירויות ושיקועיםן</t>
  </si>
  <si>
    <t>סיבוב בוקר--הפעלת צינטריפוגה--הפעלת משאבות טבולות---סדר וניקיון במתקן</t>
  </si>
  <si>
    <t>סיבוב בוקר----הפעלת משאבות טבולות--הגעת עובדים פרוייקט סולארי--סדר וניקיון במתקן</t>
  </si>
  <si>
    <t>סיבוב בוקר----הפעלת משאבות טבולות----סדר וניקיון במתקן</t>
  </si>
  <si>
    <t>סיבוב בוקר----הפעלת משאבות טבולות---ניקיון חדר צנטריפוגה--ניקיון חדר מפוחים---הגעה של דוגם למתקן</t>
  </si>
  <si>
    <t>סיבוב בוקר----הפעלת משאבות טבולות---ניקיון פילטר למפוחים---החלפת שמן למפוחי ריאקטורים.</t>
  </si>
  <si>
    <t>סיבוב בוקר----הפעלת משאבות טבולות----סדר וניקיון במתקן--צביעת צנרות עכירויות ושיקועים</t>
  </si>
  <si>
    <t>סיבוב בוקר----הפעלת משאבות טבולות---צביעת הצנרות במתקן--ניקיון משולבת--- ניקיונות עכירויות ושיקועים</t>
  </si>
  <si>
    <t>סיבוב בוקר---הפעלת משאבות טבולות--הגעת עובדים פרוייקט סולארי--סדר וניקיון במתקן עכירויות ושיקועים</t>
  </si>
  <si>
    <t>סיבוב בוקר-הפעלת צינטריפוגה--הפעלת משאבות טבולות</t>
  </si>
  <si>
    <t>סיבוב בוקר--הפעלת צינטריפוגה--הפעלת משאבות--ניקיון חדר בקרה</t>
  </si>
  <si>
    <t>סיבוב בוקר--הפעלת צינטריפוגה--הפעלת משאבות טבולות--ניקיון פילטרים</t>
  </si>
  <si>
    <t>סיבוב בוקר--הפעלת משאבות טבולות--ניקיון מתקן--בדיקות כלליות</t>
  </si>
  <si>
    <t>סיבוב בוקר--הפעלת משאבות טבולות--סדר וניקיון</t>
  </si>
  <si>
    <t>סיבוב בוקר--הפעלת משאבות טבולות--ניקיון מכונה משולבת</t>
  </si>
  <si>
    <t>סיבוב בוקר--ניקיון מכונה משולבת--הפעלת משאבות טבולות--ניקיון פילטרים</t>
  </si>
  <si>
    <t xml:space="preserve">סיבוב בוקר--הפעלת משאבות טבולות--ניקיון חדר מפוחים--טיפול במד כלור </t>
  </si>
  <si>
    <t>סיבוב בוקר--הפעלת משאבות טבולות--בדיקות כלליות</t>
  </si>
  <si>
    <t>סיבוב בוקר--הפעלת משאבות טבולות--ניקיון חדר צינטריפוגה</t>
  </si>
  <si>
    <t>סיבוב בוקר--הפעלת משאבות טבולות--ניקיון בחדר מגובים גסים--בדיקות כלליות</t>
  </si>
  <si>
    <t>סיבוב בוקר--ניקיון מכונה משולבת--הפעלת משאבות טבולות</t>
  </si>
  <si>
    <t>סיבוב בוקר--ניקיון ברחבת השלישוני--בדיקות עכירות ושיקוע</t>
  </si>
  <si>
    <t>סיבוב בוקר--הפעלת משאבות טבולות--הגעת אנרסן לצורך החלפת בקר בצינטריפוגה--ניקיון חדר בקרה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</si>
</sst>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0.0%"/>
    <numFmt numFmtId="166" formatCode="[$-F800]dddd\,\ mmmm\ dd\,\ yyyy"/>
    <numFmt numFmtId="167" formatCode="#,##0.0"/>
    <numFmt numFmtId="168" formatCode="#,##0.000"/>
    <numFmt numFmtId="169" formatCode="#,##0.0000"/>
    <numFmt numFmtId="170" formatCode="ddd"/>
  </numFmts>
  <fonts count="30" x14ac:knownFonts="1">
    <font>
      <sz val="11"/>
      <color theme="1"/>
      <name val="Arial"/>
      <family val="2"/>
      <charset val="177"/>
      <scheme val="minor"/>
    </font>
    <font>
      <sz val="11"/>
      <color theme="1"/>
      <name val="Arial"/>
      <family val="2"/>
      <charset val="177"/>
      <scheme val="minor"/>
    </font>
    <font>
      <b/>
      <sz val="8"/>
      <name val="Arial"/>
      <family val="2"/>
    </font>
    <font>
      <b/>
      <sz val="8"/>
      <color theme="1"/>
      <name val="Arial"/>
      <family val="2"/>
      <scheme val="minor"/>
    </font>
    <font>
      <b/>
      <u/>
      <sz val="12"/>
      <color theme="1"/>
      <name val="Arial"/>
      <family val="2"/>
      <scheme val="minor"/>
    </font>
    <font>
      <sz val="8"/>
      <color theme="1"/>
      <name val="Arial"/>
      <family val="2"/>
      <charset val="177"/>
      <scheme val="minor"/>
    </font>
    <font>
      <sz val="12"/>
      <color theme="1"/>
      <name val="Arial"/>
      <family val="2"/>
    </font>
    <font>
      <b/>
      <u/>
      <sz val="12"/>
      <color theme="1"/>
      <name val="Arial"/>
      <family val="2"/>
    </font>
    <font>
      <b/>
      <sz val="12"/>
      <color theme="1"/>
      <name val="Arial"/>
      <family val="2"/>
    </font>
    <font>
      <sz val="11"/>
      <color theme="1"/>
      <name val="Calibri"/>
      <family val="2"/>
    </font>
    <font>
      <sz val="12"/>
      <color theme="0"/>
      <name val="Arial"/>
      <family val="2"/>
    </font>
    <font>
      <sz val="8"/>
      <color theme="1"/>
      <name val="Arial"/>
      <family val="2"/>
      <scheme val="minor"/>
    </font>
    <font>
      <u/>
      <sz val="12"/>
      <color theme="1"/>
      <name val="Arial"/>
      <family val="2"/>
    </font>
    <font>
      <u/>
      <sz val="11"/>
      <color theme="1"/>
      <name val="Arial"/>
      <family val="2"/>
      <scheme val="minor"/>
    </font>
    <font>
      <u/>
      <sz val="11"/>
      <color theme="10"/>
      <name val="Arial"/>
      <family val="2"/>
      <charset val="177"/>
      <scheme val="minor"/>
    </font>
    <font>
      <b/>
      <sz val="16"/>
      <name val="Arial"/>
      <family val="2"/>
    </font>
    <font>
      <u/>
      <sz val="11"/>
      <color theme="10"/>
      <name val="Arial"/>
      <family val="2"/>
      <charset val="177"/>
    </font>
    <font>
      <b/>
      <sz val="12"/>
      <color theme="1"/>
      <name val="Arial"/>
      <family val="2"/>
      <scheme val="minor"/>
    </font>
    <font>
      <b/>
      <sz val="11"/>
      <color theme="1"/>
      <name val="Arial"/>
      <family val="2"/>
      <scheme val="minor"/>
    </font>
    <font>
      <b/>
      <sz val="12"/>
      <color rgb="FF000000"/>
      <name val="Arial"/>
      <family val="2"/>
      <scheme val="minor"/>
    </font>
    <font>
      <b/>
      <sz val="12"/>
      <name val="Arial"/>
      <family val="2"/>
      <scheme val="minor"/>
    </font>
    <font>
      <sz val="10"/>
      <name val="Arial"/>
      <family val="2"/>
    </font>
    <font>
      <b/>
      <sz val="8"/>
      <name val="Arial"/>
      <family val="2"/>
      <scheme val="minor"/>
    </font>
    <font>
      <sz val="11"/>
      <color theme="0"/>
      <name val="Arial"/>
      <family val="2"/>
      <charset val="177"/>
      <scheme val="minor"/>
    </font>
    <font>
      <sz val="11"/>
      <color theme="1"/>
      <name val="Arial"/>
      <family val="2"/>
    </font>
    <font>
      <b/>
      <u/>
      <sz val="10"/>
      <color theme="1"/>
      <name val="Arial"/>
      <family val="2"/>
      <scheme val="minor"/>
    </font>
    <font>
      <sz val="10"/>
      <color theme="1"/>
      <name val="Arial"/>
      <family val="2"/>
      <scheme val="minor"/>
    </font>
    <font>
      <b/>
      <sz val="11"/>
      <name val="Arial"/>
      <family val="2"/>
    </font>
    <font>
      <sz val="11"/>
      <name val="Arial"/>
      <family val="2"/>
      <charset val="177"/>
      <scheme val="minor"/>
    </font>
    <font>
      <b/>
      <sz val="9"/>
      <name val="Arial"/>
      <family val="2"/>
      <scheme val="minor"/>
    </font>
  </fonts>
  <fills count="2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4" tint="0.39997558519241921"/>
        <bgColor indexed="64"/>
      </patternFill>
    </fill>
    <fill>
      <patternFill patternType="solid">
        <fgColor rgb="FFFFFF66"/>
        <bgColor indexed="34"/>
      </patternFill>
    </fill>
    <fill>
      <patternFill patternType="solid">
        <fgColor rgb="FFFFFF66"/>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bgColor indexed="64"/>
      </patternFill>
    </fill>
    <fill>
      <patternFill patternType="solid">
        <fgColor rgb="FF66CCFF"/>
        <bgColor indexed="64"/>
      </patternFill>
    </fill>
    <fill>
      <patternFill patternType="solid">
        <fgColor rgb="FF00B050"/>
        <bgColor indexed="64"/>
      </patternFill>
    </fill>
    <fill>
      <patternFill patternType="solid">
        <fgColor theme="2" tint="-9.9978637043366805E-2"/>
        <bgColor indexed="64"/>
      </patternFill>
    </fill>
    <fill>
      <patternFill patternType="solid">
        <fgColor rgb="FFFFC000"/>
        <bgColor indexed="3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CCCCFF"/>
        <bgColor indexed="64"/>
      </patternFill>
    </fill>
    <fill>
      <patternFill patternType="solid">
        <fgColor theme="0" tint="-0.14999847407452621"/>
        <bgColor indexed="64"/>
      </patternFill>
    </fill>
  </fills>
  <borders count="8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top style="medium">
        <color auto="1"/>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auto="1"/>
      </left>
      <right style="thin">
        <color auto="1"/>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thin">
        <color auto="1"/>
      </left>
      <right/>
      <top/>
      <bottom style="thin">
        <color auto="1"/>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24">
    <xf numFmtId="166" fontId="0" fillId="0" borderId="0"/>
    <xf numFmtId="9" fontId="1" fillId="0" borderId="0" applyFont="0" applyFill="0" applyBorder="0" applyAlignment="0" applyProtection="0"/>
    <xf numFmtId="166" fontId="14" fillId="0" borderId="0" applyNumberFormat="0" applyFill="0" applyBorder="0" applyAlignment="0" applyProtection="0"/>
    <xf numFmtId="0" fontId="1" fillId="0" borderId="0"/>
    <xf numFmtId="0" fontId="1" fillId="0" borderId="0"/>
    <xf numFmtId="0" fontId="1" fillId="0" borderId="0"/>
    <xf numFmtId="0" fontId="16" fillId="0" borderId="0" applyNumberFormat="0" applyFill="0" applyBorder="0" applyAlignment="0" applyProtection="0">
      <alignment vertical="top"/>
      <protection locked="0"/>
    </xf>
    <xf numFmtId="166" fontId="1" fillId="0" borderId="0"/>
    <xf numFmtId="166" fontId="14" fillId="0" borderId="0" applyNumberFormat="0" applyFill="0" applyBorder="0" applyAlignment="0" applyProtection="0"/>
    <xf numFmtId="0" fontId="1" fillId="0" borderId="0"/>
    <xf numFmtId="166"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1" fillId="0" borderId="0"/>
    <xf numFmtId="9" fontId="1" fillId="0" borderId="0" applyFont="0" applyFill="0" applyBorder="0" applyAlignment="0" applyProtection="0"/>
    <xf numFmtId="0" fontId="1" fillId="0" borderId="0"/>
    <xf numFmtId="0" fontId="1" fillId="0" borderId="0"/>
  </cellStyleXfs>
  <cellXfs count="490">
    <xf numFmtId="166" fontId="0" fillId="0" borderId="0" xfId="0"/>
    <xf numFmtId="2" fontId="2" fillId="5" borderId="9" xfId="0" applyNumberFormat="1" applyFont="1" applyFill="1" applyBorder="1" applyAlignment="1">
      <alignment horizontal="center"/>
    </xf>
    <xf numFmtId="2" fontId="2" fillId="5" borderId="22" xfId="0" applyNumberFormat="1" applyFont="1" applyFill="1" applyBorder="1" applyAlignment="1">
      <alignment horizontal="center"/>
    </xf>
    <xf numFmtId="166" fontId="0" fillId="7" borderId="0" xfId="0" applyFill="1"/>
    <xf numFmtId="166" fontId="0" fillId="0" borderId="0" xfId="0" quotePrefix="1"/>
    <xf numFmtId="166" fontId="6" fillId="7" borderId="0" xfId="0" applyFont="1" applyFill="1" applyAlignment="1">
      <alignment horizontal="right" vertical="center" readingOrder="2"/>
    </xf>
    <xf numFmtId="166" fontId="7" fillId="7" borderId="0" xfId="0" applyFont="1" applyFill="1" applyAlignment="1">
      <alignment horizontal="right" vertical="center" readingOrder="2"/>
    </xf>
    <xf numFmtId="166" fontId="9" fillId="7" borderId="0" xfId="0" applyFont="1" applyFill="1"/>
    <xf numFmtId="166" fontId="0" fillId="7" borderId="25" xfId="0" applyFill="1" applyBorder="1"/>
    <xf numFmtId="166" fontId="8" fillId="7" borderId="0" xfId="0" applyFont="1" applyFill="1" applyAlignment="1">
      <alignment vertical="center" readingOrder="2"/>
    </xf>
    <xf numFmtId="166" fontId="6" fillId="7" borderId="0" xfId="0" applyFont="1" applyFill="1" applyAlignment="1">
      <alignment vertical="center" readingOrder="2"/>
    </xf>
    <xf numFmtId="166" fontId="7" fillId="7" borderId="0" xfId="0" applyFont="1" applyFill="1" applyAlignment="1">
      <alignment horizontal="center" vertical="center" readingOrder="2"/>
    </xf>
    <xf numFmtId="166" fontId="7" fillId="7" borderId="25" xfId="0" applyFont="1" applyFill="1" applyBorder="1" applyAlignment="1">
      <alignment horizontal="right" vertical="center" readingOrder="2"/>
    </xf>
    <xf numFmtId="166" fontId="6" fillId="7" borderId="0" xfId="0" applyFont="1" applyFill="1" applyAlignment="1">
      <alignment horizontal="right" vertical="center" wrapText="1" readingOrder="2"/>
    </xf>
    <xf numFmtId="164" fontId="6" fillId="7" borderId="0" xfId="0" quotePrefix="1" applyNumberFormat="1" applyFont="1" applyFill="1" applyAlignment="1">
      <alignment horizontal="center" vertical="center" wrapText="1" readingOrder="2"/>
    </xf>
    <xf numFmtId="1" fontId="6" fillId="7" borderId="0" xfId="0" applyNumberFormat="1" applyFont="1" applyFill="1" applyAlignment="1">
      <alignment horizontal="center" vertical="center" wrapText="1" readingOrder="2"/>
    </xf>
    <xf numFmtId="166" fontId="6" fillId="7" borderId="0" xfId="0" applyFont="1" applyFill="1" applyAlignment="1">
      <alignment horizontal="center" vertical="center" wrapText="1" readingOrder="2"/>
    </xf>
    <xf numFmtId="165" fontId="8" fillId="7" borderId="0" xfId="1" applyNumberFormat="1" applyFont="1" applyFill="1" applyBorder="1" applyAlignment="1">
      <alignment horizontal="center" vertical="center" readingOrder="1"/>
    </xf>
    <xf numFmtId="164" fontId="10" fillId="7" borderId="0" xfId="0" quotePrefix="1" applyNumberFormat="1" applyFont="1" applyFill="1" applyAlignment="1">
      <alignment horizontal="center" vertical="center" wrapText="1" readingOrder="2"/>
    </xf>
    <xf numFmtId="166" fontId="9" fillId="7" borderId="25" xfId="0" applyFont="1" applyFill="1" applyBorder="1"/>
    <xf numFmtId="166" fontId="0" fillId="0" borderId="0" xfId="0" applyAlignment="1">
      <alignment horizontal="center" vertical="center"/>
    </xf>
    <xf numFmtId="166" fontId="12" fillId="7" borderId="0" xfId="0" applyFont="1" applyFill="1" applyAlignment="1">
      <alignment horizontal="right" vertical="center" readingOrder="2"/>
    </xf>
    <xf numFmtId="166" fontId="13" fillId="7" borderId="0" xfId="0" applyFont="1" applyFill="1"/>
    <xf numFmtId="166" fontId="0" fillId="7" borderId="0" xfId="0" applyFill="1" applyAlignment="1">
      <alignment horizontal="center" vertical="center" wrapText="1"/>
    </xf>
    <xf numFmtId="0" fontId="0" fillId="0" borderId="0" xfId="0" applyNumberFormat="1"/>
    <xf numFmtId="0" fontId="7" fillId="7" borderId="0" xfId="0" applyNumberFormat="1" applyFont="1" applyFill="1" applyAlignment="1">
      <alignment horizontal="right" vertical="center" readingOrder="2"/>
    </xf>
    <xf numFmtId="0" fontId="0" fillId="7" borderId="0" xfId="0" applyNumberFormat="1" applyFill="1"/>
    <xf numFmtId="0" fontId="0" fillId="0" borderId="0" xfId="3" applyFont="1"/>
    <xf numFmtId="166" fontId="14" fillId="7" borderId="0" xfId="2" applyFill="1" applyAlignment="1">
      <alignment wrapText="1"/>
    </xf>
    <xf numFmtId="166" fontId="0" fillId="7" borderId="0" xfId="0" applyFill="1" applyAlignment="1">
      <alignment wrapText="1"/>
    </xf>
    <xf numFmtId="0" fontId="1" fillId="0" borderId="0" xfId="11"/>
    <xf numFmtId="166" fontId="1" fillId="0" borderId="0" xfId="7" applyAlignment="1">
      <alignment horizontal="center" vertical="center"/>
    </xf>
    <xf numFmtId="2" fontId="2" fillId="3" borderId="21" xfId="7" applyNumberFormat="1" applyFont="1" applyFill="1" applyBorder="1" applyAlignment="1">
      <alignment horizontal="center" vertical="center"/>
    </xf>
    <xf numFmtId="2" fontId="2" fillId="3" borderId="14" xfId="7" applyNumberFormat="1" applyFont="1" applyFill="1" applyBorder="1" applyAlignment="1">
      <alignment horizontal="center" vertical="center" wrapText="1"/>
    </xf>
    <xf numFmtId="2" fontId="2" fillId="3" borderId="30" xfId="7" applyNumberFormat="1" applyFont="1" applyFill="1" applyBorder="1" applyAlignment="1">
      <alignment horizontal="center" vertical="center"/>
    </xf>
    <xf numFmtId="2" fontId="2" fillId="3" borderId="20" xfId="7" applyNumberFormat="1" applyFont="1" applyFill="1" applyBorder="1" applyAlignment="1">
      <alignment horizontal="center" vertical="center"/>
    </xf>
    <xf numFmtId="2" fontId="2" fillId="4" borderId="6" xfId="7" applyNumberFormat="1" applyFont="1" applyFill="1" applyBorder="1" applyAlignment="1">
      <alignment horizontal="center" vertical="center" wrapText="1"/>
    </xf>
    <xf numFmtId="2" fontId="2" fillId="4" borderId="8" xfId="7" applyNumberFormat="1" applyFont="1" applyFill="1" applyBorder="1" applyAlignment="1">
      <alignment horizontal="center" vertical="center" wrapText="1"/>
    </xf>
    <xf numFmtId="2" fontId="2" fillId="3" borderId="5" xfId="7" applyNumberFormat="1" applyFont="1" applyFill="1" applyBorder="1" applyAlignment="1">
      <alignment horizontal="center" vertical="center" wrapText="1"/>
    </xf>
    <xf numFmtId="0" fontId="2" fillId="3" borderId="3" xfId="7" applyNumberFormat="1" applyFont="1" applyFill="1" applyBorder="1" applyAlignment="1">
      <alignment horizontal="center" vertical="center"/>
    </xf>
    <xf numFmtId="2" fontId="2" fillId="5" borderId="33" xfId="0" applyNumberFormat="1" applyFont="1" applyFill="1" applyBorder="1" applyAlignment="1">
      <alignment horizontal="center"/>
    </xf>
    <xf numFmtId="3" fontId="2" fillId="5" borderId="10" xfId="0" applyNumberFormat="1" applyFont="1" applyFill="1" applyBorder="1" applyAlignment="1">
      <alignment horizontal="center"/>
    </xf>
    <xf numFmtId="2" fontId="0" fillId="0" borderId="0" xfId="0" applyNumberFormat="1"/>
    <xf numFmtId="166" fontId="2" fillId="3" borderId="3" xfId="7" applyFont="1" applyFill="1" applyBorder="1" applyAlignment="1">
      <alignment horizontal="center" vertical="center"/>
    </xf>
    <xf numFmtId="166" fontId="2" fillId="4" borderId="43" xfId="7" applyFont="1" applyFill="1" applyBorder="1" applyAlignment="1">
      <alignment horizontal="center" vertical="center" wrapText="1"/>
    </xf>
    <xf numFmtId="166" fontId="2" fillId="4" borderId="38" xfId="7" applyFont="1" applyFill="1" applyBorder="1" applyAlignment="1">
      <alignment horizontal="center" vertical="center" wrapText="1"/>
    </xf>
    <xf numFmtId="166" fontId="2" fillId="4" borderId="18" xfId="7" applyFont="1" applyFill="1" applyBorder="1" applyAlignment="1">
      <alignment horizontal="center" vertical="center" wrapText="1"/>
    </xf>
    <xf numFmtId="166" fontId="2" fillId="3" borderId="2" xfId="7" applyFont="1" applyFill="1" applyBorder="1" applyAlignment="1">
      <alignment horizontal="center" vertical="center" wrapText="1"/>
    </xf>
    <xf numFmtId="166" fontId="2" fillId="3" borderId="5" xfId="7" applyFont="1" applyFill="1" applyBorder="1" applyAlignment="1">
      <alignment horizontal="center" vertical="center" wrapText="1"/>
    </xf>
    <xf numFmtId="166" fontId="2" fillId="3" borderId="18" xfId="7" applyFont="1" applyFill="1" applyBorder="1" applyAlignment="1">
      <alignment horizontal="center" vertical="center" wrapText="1"/>
    </xf>
    <xf numFmtId="166" fontId="2" fillId="3" borderId="19" xfId="7" applyFont="1" applyFill="1" applyBorder="1" applyAlignment="1">
      <alignment horizontal="center" vertical="center" wrapText="1"/>
    </xf>
    <xf numFmtId="166" fontId="2" fillId="4" borderId="6" xfId="7" applyFont="1" applyFill="1" applyBorder="1" applyAlignment="1">
      <alignment horizontal="center" vertical="center" wrapText="1"/>
    </xf>
    <xf numFmtId="2" fontId="2" fillId="3" borderId="43" xfId="7" applyNumberFormat="1" applyFont="1" applyFill="1" applyBorder="1" applyAlignment="1">
      <alignment horizontal="center" vertical="center" wrapText="1"/>
    </xf>
    <xf numFmtId="2" fontId="2" fillId="3" borderId="48" xfId="7" applyNumberFormat="1" applyFont="1" applyFill="1" applyBorder="1" applyAlignment="1">
      <alignment horizontal="center" vertical="center" wrapText="1"/>
    </xf>
    <xf numFmtId="166" fontId="2" fillId="3" borderId="48" xfId="7" applyFont="1" applyFill="1" applyBorder="1" applyAlignment="1">
      <alignment horizontal="center" vertical="center" wrapText="1"/>
    </xf>
    <xf numFmtId="2" fontId="2" fillId="3" borderId="49" xfId="7" applyNumberFormat="1" applyFont="1" applyFill="1" applyBorder="1" applyAlignment="1">
      <alignment horizontal="center" vertical="center" wrapText="1"/>
    </xf>
    <xf numFmtId="2" fontId="2" fillId="3" borderId="52" xfId="7" applyNumberFormat="1" applyFont="1" applyFill="1" applyBorder="1" applyAlignment="1">
      <alignment horizontal="center" vertical="center" wrapText="1"/>
    </xf>
    <xf numFmtId="2" fontId="2" fillId="3" borderId="48" xfId="7" applyNumberFormat="1" applyFont="1" applyFill="1" applyBorder="1" applyAlignment="1">
      <alignment horizontal="center" vertical="center"/>
    </xf>
    <xf numFmtId="2" fontId="2" fillId="4" borderId="0" xfId="7" applyNumberFormat="1" applyFont="1" applyFill="1" applyAlignment="1">
      <alignment horizontal="center" vertical="center" wrapText="1"/>
    </xf>
    <xf numFmtId="2" fontId="2" fillId="3" borderId="54" xfId="7" applyNumberFormat="1" applyFont="1" applyFill="1" applyBorder="1" applyAlignment="1">
      <alignment horizontal="center" vertical="center" wrapText="1"/>
    </xf>
    <xf numFmtId="2" fontId="2" fillId="3" borderId="55" xfId="7" applyNumberFormat="1" applyFont="1" applyFill="1" applyBorder="1" applyAlignment="1">
      <alignment horizontal="center" vertical="center" wrapText="1"/>
    </xf>
    <xf numFmtId="2" fontId="2" fillId="4" borderId="53" xfId="7" applyNumberFormat="1" applyFont="1" applyFill="1" applyBorder="1" applyAlignment="1">
      <alignment horizontal="center" vertical="center" wrapText="1"/>
    </xf>
    <xf numFmtId="2" fontId="2" fillId="5" borderId="16" xfId="0" applyNumberFormat="1" applyFont="1" applyFill="1" applyBorder="1" applyAlignment="1">
      <alignment horizontal="center"/>
    </xf>
    <xf numFmtId="2" fontId="2" fillId="6" borderId="16" xfId="0" applyNumberFormat="1" applyFont="1" applyFill="1" applyBorder="1" applyAlignment="1">
      <alignment horizontal="center"/>
    </xf>
    <xf numFmtId="2" fontId="2" fillId="6" borderId="36" xfId="0" applyNumberFormat="1" applyFont="1" applyFill="1" applyBorder="1" applyAlignment="1">
      <alignment horizontal="center"/>
    </xf>
    <xf numFmtId="2" fontId="0" fillId="0" borderId="12" xfId="0" applyNumberFormat="1" applyBorder="1" applyAlignment="1">
      <alignment horizontal="center" vertical="center"/>
    </xf>
    <xf numFmtId="166" fontId="7" fillId="7" borderId="0" xfId="0" applyFont="1" applyFill="1" applyAlignment="1">
      <alignment vertical="center" readingOrder="2"/>
    </xf>
    <xf numFmtId="2" fontId="2" fillId="3" borderId="0" xfId="7" applyNumberFormat="1" applyFont="1" applyFill="1" applyAlignment="1">
      <alignment horizontal="center" vertical="center"/>
    </xf>
    <xf numFmtId="166" fontId="2" fillId="4" borderId="4" xfId="7" applyFont="1" applyFill="1" applyBorder="1" applyAlignment="1">
      <alignment horizontal="center" vertical="center" wrapText="1"/>
    </xf>
    <xf numFmtId="2" fontId="2" fillId="3" borderId="0" xfId="7" applyNumberFormat="1" applyFont="1" applyFill="1" applyAlignment="1">
      <alignment horizontal="center" vertical="center" wrapText="1"/>
    </xf>
    <xf numFmtId="2" fontId="2" fillId="3" borderId="56" xfId="7" applyNumberFormat="1" applyFont="1" applyFill="1" applyBorder="1" applyAlignment="1">
      <alignment horizontal="center" vertical="center" wrapText="1"/>
    </xf>
    <xf numFmtId="2" fontId="2" fillId="3" borderId="37" xfId="7" applyNumberFormat="1" applyFont="1" applyFill="1" applyBorder="1" applyAlignment="1">
      <alignment horizontal="center" vertical="center" wrapText="1"/>
    </xf>
    <xf numFmtId="2" fontId="2" fillId="4" borderId="32" xfId="7" applyNumberFormat="1" applyFont="1" applyFill="1" applyBorder="1" applyAlignment="1">
      <alignment horizontal="center" vertical="center" wrapText="1"/>
    </xf>
    <xf numFmtId="166" fontId="2" fillId="4" borderId="0" xfId="7" applyFont="1" applyFill="1" applyAlignment="1">
      <alignment horizontal="center" vertical="center" wrapText="1"/>
    </xf>
    <xf numFmtId="166" fontId="2" fillId="3" borderId="4" xfId="7" applyFont="1" applyFill="1" applyBorder="1" applyAlignment="1">
      <alignment horizontal="center" vertical="center" wrapText="1"/>
    </xf>
    <xf numFmtId="166" fontId="2" fillId="3" borderId="7" xfId="7" applyFont="1" applyFill="1" applyBorder="1" applyAlignment="1">
      <alignment horizontal="center" vertical="center" wrapText="1"/>
    </xf>
    <xf numFmtId="166" fontId="2" fillId="3" borderId="0" xfId="7" applyFont="1" applyFill="1" applyAlignment="1">
      <alignment horizontal="center" vertical="center"/>
    </xf>
    <xf numFmtId="166" fontId="2" fillId="3" borderId="43" xfId="7" applyFont="1" applyFill="1" applyBorder="1" applyAlignment="1">
      <alignment horizontal="center" vertical="center" wrapText="1"/>
    </xf>
    <xf numFmtId="166" fontId="2" fillId="3" borderId="49" xfId="7" applyFont="1" applyFill="1" applyBorder="1" applyAlignment="1">
      <alignment horizontal="center" vertical="center" wrapText="1"/>
    </xf>
    <xf numFmtId="0" fontId="2" fillId="3" borderId="0" xfId="7" applyNumberFormat="1" applyFont="1" applyFill="1" applyAlignment="1">
      <alignment horizontal="center" vertical="center"/>
    </xf>
    <xf numFmtId="2" fontId="2" fillId="3" borderId="57" xfId="7" applyNumberFormat="1" applyFont="1" applyFill="1" applyBorder="1" applyAlignment="1">
      <alignment horizontal="center" vertical="center"/>
    </xf>
    <xf numFmtId="2" fontId="2" fillId="3" borderId="55" xfId="7" applyNumberFormat="1" applyFont="1" applyFill="1" applyBorder="1" applyAlignment="1">
      <alignment horizontal="center" vertical="center"/>
    </xf>
    <xf numFmtId="2" fontId="2" fillId="3" borderId="58" xfId="7" applyNumberFormat="1" applyFont="1" applyFill="1" applyBorder="1" applyAlignment="1">
      <alignment horizontal="center" vertical="center" wrapText="1"/>
    </xf>
    <xf numFmtId="1" fontId="2" fillId="3" borderId="43" xfId="7" applyNumberFormat="1" applyFont="1" applyFill="1" applyBorder="1" applyAlignment="1">
      <alignment horizontal="center" vertical="center" wrapText="1"/>
    </xf>
    <xf numFmtId="1" fontId="2" fillId="3" borderId="48" xfId="7" applyNumberFormat="1" applyFont="1" applyFill="1" applyBorder="1" applyAlignment="1">
      <alignment horizontal="center" vertical="center" wrapText="1"/>
    </xf>
    <xf numFmtId="166" fontId="2" fillId="3" borderId="1" xfId="7" applyFont="1" applyFill="1" applyBorder="1" applyAlignment="1">
      <alignment horizontal="center" vertical="center"/>
    </xf>
    <xf numFmtId="166" fontId="2" fillId="3" borderId="5" xfId="7" applyFont="1" applyFill="1" applyBorder="1" applyAlignment="1">
      <alignment horizontal="center" vertical="center"/>
    </xf>
    <xf numFmtId="166" fontId="2" fillId="4" borderId="5" xfId="7" applyFont="1" applyFill="1" applyBorder="1" applyAlignment="1">
      <alignment horizontal="center" vertical="center" wrapText="1"/>
    </xf>
    <xf numFmtId="2" fontId="2" fillId="3" borderId="1" xfId="7" applyNumberFormat="1" applyFont="1" applyFill="1" applyBorder="1" applyAlignment="1">
      <alignment horizontal="center" vertical="center"/>
    </xf>
    <xf numFmtId="0" fontId="1" fillId="8" borderId="15" xfId="15" applyFill="1" applyBorder="1"/>
    <xf numFmtId="0" fontId="1" fillId="10" borderId="15" xfId="15" applyFill="1" applyBorder="1"/>
    <xf numFmtId="9" fontId="0" fillId="8" borderId="15" xfId="1" applyFont="1" applyFill="1" applyBorder="1"/>
    <xf numFmtId="0" fontId="1" fillId="8" borderId="12" xfId="15" applyFill="1" applyBorder="1"/>
    <xf numFmtId="0" fontId="1" fillId="8" borderId="16" xfId="15" applyFill="1" applyBorder="1"/>
    <xf numFmtId="0" fontId="1" fillId="0" borderId="0" xfId="15"/>
    <xf numFmtId="0" fontId="1" fillId="10" borderId="62" xfId="15" applyFill="1" applyBorder="1"/>
    <xf numFmtId="0" fontId="1" fillId="8" borderId="15" xfId="16" applyFill="1" applyBorder="1"/>
    <xf numFmtId="0" fontId="1" fillId="10" borderId="15" xfId="16" applyFill="1" applyBorder="1"/>
    <xf numFmtId="0" fontId="1" fillId="8" borderId="12" xfId="16" applyFill="1" applyBorder="1"/>
    <xf numFmtId="0" fontId="1" fillId="8" borderId="16" xfId="16" applyFill="1" applyBorder="1"/>
    <xf numFmtId="0" fontId="1" fillId="0" borderId="0" xfId="16"/>
    <xf numFmtId="0" fontId="1" fillId="10" borderId="62" xfId="16" applyFill="1" applyBorder="1"/>
    <xf numFmtId="0" fontId="1" fillId="8" borderId="15" xfId="17" applyFill="1" applyBorder="1"/>
    <xf numFmtId="0" fontId="1" fillId="10" borderId="15" xfId="17" applyFill="1" applyBorder="1"/>
    <xf numFmtId="0" fontId="1" fillId="8" borderId="12" xfId="17" applyFill="1" applyBorder="1"/>
    <xf numFmtId="0" fontId="1" fillId="8" borderId="16" xfId="17" applyFill="1" applyBorder="1"/>
    <xf numFmtId="0" fontId="1" fillId="0" borderId="0" xfId="17"/>
    <xf numFmtId="0" fontId="1" fillId="10" borderId="62" xfId="17" applyFill="1" applyBorder="1"/>
    <xf numFmtId="0" fontId="1" fillId="8" borderId="15" xfId="18" applyFill="1" applyBorder="1"/>
    <xf numFmtId="0" fontId="1" fillId="10" borderId="15" xfId="18" applyFill="1" applyBorder="1"/>
    <xf numFmtId="0" fontId="1" fillId="8" borderId="12" xfId="18" applyFill="1" applyBorder="1"/>
    <xf numFmtId="0" fontId="1" fillId="8" borderId="16" xfId="18" applyFill="1" applyBorder="1"/>
    <xf numFmtId="0" fontId="1" fillId="0" borderId="0" xfId="18"/>
    <xf numFmtId="0" fontId="1" fillId="10" borderId="62" xfId="18" applyFill="1" applyBorder="1"/>
    <xf numFmtId="0" fontId="1" fillId="8" borderId="15" xfId="19" applyFill="1" applyBorder="1"/>
    <xf numFmtId="0" fontId="1" fillId="10" borderId="15" xfId="19" applyFill="1" applyBorder="1"/>
    <xf numFmtId="0" fontId="1" fillId="8" borderId="12" xfId="19" applyFill="1" applyBorder="1"/>
    <xf numFmtId="0" fontId="1" fillId="8" borderId="16" xfId="19" applyFill="1" applyBorder="1"/>
    <xf numFmtId="0" fontId="1" fillId="0" borderId="0" xfId="19"/>
    <xf numFmtId="0" fontId="1" fillId="10" borderId="62" xfId="19" applyFill="1" applyBorder="1"/>
    <xf numFmtId="0" fontId="1" fillId="8" borderId="15" xfId="19" applyFill="1" applyBorder="1" applyAlignment="1">
      <alignment horizontal="center"/>
    </xf>
    <xf numFmtId="0" fontId="1" fillId="8" borderId="15" xfId="22" applyFill="1" applyBorder="1"/>
    <xf numFmtId="0" fontId="1" fillId="10" borderId="15" xfId="22" applyFill="1" applyBorder="1"/>
    <xf numFmtId="0" fontId="1" fillId="8" borderId="12" xfId="22" applyFill="1" applyBorder="1"/>
    <xf numFmtId="0" fontId="1" fillId="8" borderId="16" xfId="22" applyFill="1" applyBorder="1"/>
    <xf numFmtId="0" fontId="1" fillId="0" borderId="0" xfId="22"/>
    <xf numFmtId="0" fontId="1" fillId="10" borderId="62" xfId="22" applyFill="1" applyBorder="1"/>
    <xf numFmtId="0" fontId="1" fillId="8" borderId="15" xfId="22" applyFill="1" applyBorder="1" applyAlignment="1">
      <alignment horizontal="center"/>
    </xf>
    <xf numFmtId="0" fontId="1" fillId="0" borderId="0" xfId="23" applyAlignment="1">
      <alignment horizontal="center" vertical="center" wrapText="1"/>
    </xf>
    <xf numFmtId="0" fontId="17" fillId="12" borderId="2" xfId="23" applyFont="1" applyFill="1" applyBorder="1" applyAlignment="1">
      <alignment horizontal="center" vertical="center" wrapText="1"/>
    </xf>
    <xf numFmtId="0" fontId="17" fillId="12" borderId="5" xfId="23" applyFont="1" applyFill="1" applyBorder="1" applyAlignment="1">
      <alignment horizontal="center" vertical="center" wrapText="1"/>
    </xf>
    <xf numFmtId="0" fontId="17" fillId="4" borderId="52" xfId="23" applyFont="1" applyFill="1" applyBorder="1" applyAlignment="1">
      <alignment horizontal="center" vertical="center" wrapText="1"/>
    </xf>
    <xf numFmtId="0" fontId="17" fillId="4" borderId="48" xfId="23" applyFont="1" applyFill="1" applyBorder="1" applyAlignment="1">
      <alignment horizontal="center" vertical="center" wrapText="1"/>
    </xf>
    <xf numFmtId="0" fontId="17" fillId="4" borderId="4" xfId="23" applyFont="1" applyFill="1" applyBorder="1" applyAlignment="1">
      <alignment horizontal="center" vertical="center" wrapText="1"/>
    </xf>
    <xf numFmtId="0" fontId="17" fillId="4" borderId="38" xfId="23" applyFont="1" applyFill="1" applyBorder="1" applyAlignment="1">
      <alignment horizontal="center" vertical="center" wrapText="1"/>
    </xf>
    <xf numFmtId="0" fontId="17" fillId="4" borderId="1" xfId="23" applyFont="1" applyFill="1" applyBorder="1" applyAlignment="1">
      <alignment horizontal="center" vertical="center" wrapText="1"/>
    </xf>
    <xf numFmtId="0" fontId="17" fillId="4" borderId="0" xfId="23" applyFont="1" applyFill="1" applyAlignment="1">
      <alignment horizontal="center" vertical="center" wrapText="1"/>
    </xf>
    <xf numFmtId="2" fontId="20" fillId="3" borderId="2" xfId="23" applyNumberFormat="1" applyFont="1" applyFill="1" applyBorder="1" applyAlignment="1">
      <alignment horizontal="center" vertical="center" wrapText="1"/>
    </xf>
    <xf numFmtId="2" fontId="20" fillId="3" borderId="5" xfId="23" applyNumberFormat="1" applyFont="1" applyFill="1" applyBorder="1" applyAlignment="1">
      <alignment horizontal="center" vertical="center" wrapText="1"/>
    </xf>
    <xf numFmtId="0" fontId="20" fillId="4" borderId="5" xfId="23" applyFont="1" applyFill="1" applyBorder="1" applyAlignment="1">
      <alignment horizontal="center" vertical="center" wrapText="1"/>
    </xf>
    <xf numFmtId="0" fontId="20" fillId="4" borderId="1" xfId="23" applyFont="1" applyFill="1" applyBorder="1" applyAlignment="1">
      <alignment horizontal="center" vertical="center" wrapText="1"/>
    </xf>
    <xf numFmtId="0" fontId="20" fillId="4" borderId="4" xfId="23" applyFont="1" applyFill="1" applyBorder="1" applyAlignment="1">
      <alignment horizontal="center" vertical="center" wrapText="1"/>
    </xf>
    <xf numFmtId="0" fontId="17" fillId="0" borderId="0" xfId="23" applyFont="1" applyAlignment="1">
      <alignment horizontal="center" vertical="center" wrapText="1"/>
    </xf>
    <xf numFmtId="0" fontId="17" fillId="20" borderId="32" xfId="23" applyFont="1" applyFill="1" applyBorder="1" applyAlignment="1">
      <alignment horizontal="center" vertical="center" wrapText="1"/>
    </xf>
    <xf numFmtId="0" fontId="17" fillId="20" borderId="0" xfId="23" applyFont="1" applyFill="1" applyAlignment="1">
      <alignment horizontal="center" vertical="center" wrapText="1"/>
    </xf>
    <xf numFmtId="0" fontId="17" fillId="20" borderId="37" xfId="23" applyFont="1" applyFill="1" applyBorder="1" applyAlignment="1">
      <alignment horizontal="center" vertical="center" wrapText="1"/>
    </xf>
    <xf numFmtId="0" fontId="17" fillId="4" borderId="7" xfId="23" applyFont="1" applyFill="1" applyBorder="1" applyAlignment="1">
      <alignment horizontal="center" vertical="center" wrapText="1"/>
    </xf>
    <xf numFmtId="0" fontId="17" fillId="4" borderId="6" xfId="23" applyFont="1" applyFill="1" applyBorder="1" applyAlignment="1">
      <alignment horizontal="center" vertical="center" wrapText="1"/>
    </xf>
    <xf numFmtId="0" fontId="20" fillId="4" borderId="18" xfId="23" applyFont="1" applyFill="1" applyBorder="1" applyAlignment="1">
      <alignment horizontal="center" vertical="center" wrapText="1"/>
    </xf>
    <xf numFmtId="0" fontId="20" fillId="4" borderId="68" xfId="23" applyFont="1" applyFill="1" applyBorder="1" applyAlignment="1">
      <alignment horizontal="center" vertical="center" wrapText="1"/>
    </xf>
    <xf numFmtId="0" fontId="20" fillId="4" borderId="19" xfId="23" applyFont="1" applyFill="1" applyBorder="1" applyAlignment="1">
      <alignment horizontal="center" vertical="center" wrapText="1"/>
    </xf>
    <xf numFmtId="0" fontId="20" fillId="4" borderId="60" xfId="23" applyFont="1" applyFill="1" applyBorder="1" applyAlignment="1">
      <alignment horizontal="center" vertical="center" wrapText="1"/>
    </xf>
    <xf numFmtId="0" fontId="20" fillId="4" borderId="61" xfId="23" applyFont="1" applyFill="1" applyBorder="1" applyAlignment="1">
      <alignment horizontal="center" vertical="center" wrapText="1"/>
    </xf>
    <xf numFmtId="0" fontId="17" fillId="20" borderId="18" xfId="23" applyFont="1" applyFill="1" applyBorder="1" applyAlignment="1">
      <alignment horizontal="center" vertical="center" wrapText="1"/>
    </xf>
    <xf numFmtId="0" fontId="17" fillId="20" borderId="19" xfId="23" applyFont="1" applyFill="1" applyBorder="1" applyAlignment="1">
      <alignment horizontal="center" vertical="center" wrapText="1"/>
    </xf>
    <xf numFmtId="0" fontId="17" fillId="12" borderId="1" xfId="23" applyFont="1" applyFill="1" applyBorder="1" applyAlignment="1">
      <alignment horizontal="center" vertical="center" wrapText="1"/>
    </xf>
    <xf numFmtId="0" fontId="17" fillId="0" borderId="18" xfId="23" applyFont="1" applyBorder="1" applyAlignment="1">
      <alignment horizontal="center" vertical="center" wrapText="1"/>
    </xf>
    <xf numFmtId="0" fontId="17" fillId="0" borderId="68" xfId="23" applyFont="1" applyBorder="1" applyAlignment="1">
      <alignment horizontal="center" vertical="center" wrapText="1"/>
    </xf>
    <xf numFmtId="0" fontId="17" fillId="0" borderId="61" xfId="23" applyFont="1" applyBorder="1" applyAlignment="1">
      <alignment horizontal="center" vertical="center" wrapText="1"/>
    </xf>
    <xf numFmtId="0" fontId="17" fillId="0" borderId="19" xfId="23" applyFont="1" applyBorder="1" applyAlignment="1">
      <alignment horizontal="center" vertical="center" wrapText="1"/>
    </xf>
    <xf numFmtId="0" fontId="17" fillId="0" borderId="2" xfId="23" applyFont="1" applyBorder="1" applyAlignment="1">
      <alignment horizontal="center" vertical="center" wrapText="1"/>
    </xf>
    <xf numFmtId="0" fontId="17" fillId="7" borderId="60" xfId="23" applyFont="1" applyFill="1" applyBorder="1" applyAlignment="1">
      <alignment horizontal="center" vertical="center" wrapText="1"/>
    </xf>
    <xf numFmtId="0" fontId="17" fillId="7" borderId="68" xfId="23" applyFont="1" applyFill="1" applyBorder="1" applyAlignment="1">
      <alignment horizontal="center" vertical="center" wrapText="1"/>
    </xf>
    <xf numFmtId="0" fontId="17" fillId="7" borderId="19" xfId="23" applyFont="1" applyFill="1" applyBorder="1" applyAlignment="1">
      <alignment horizontal="center" vertical="center" wrapText="1"/>
    </xf>
    <xf numFmtId="0" fontId="17" fillId="7" borderId="18" xfId="23" applyFont="1" applyFill="1" applyBorder="1" applyAlignment="1">
      <alignment horizontal="center" vertical="center" wrapText="1"/>
    </xf>
    <xf numFmtId="0" fontId="17" fillId="0" borderId="3" xfId="23" applyFont="1" applyBorder="1" applyAlignment="1">
      <alignment horizontal="center" vertical="center" wrapText="1"/>
    </xf>
    <xf numFmtId="0" fontId="17" fillId="20" borderId="3" xfId="23" applyFont="1" applyFill="1" applyBorder="1" applyAlignment="1">
      <alignment horizontal="center" vertical="center" wrapText="1"/>
    </xf>
    <xf numFmtId="0" fontId="20" fillId="4" borderId="3" xfId="23" applyFont="1" applyFill="1" applyBorder="1" applyAlignment="1">
      <alignment horizontal="center" vertical="center" wrapText="1"/>
    </xf>
    <xf numFmtId="2" fontId="0" fillId="0" borderId="16" xfId="0" applyNumberFormat="1" applyBorder="1" applyAlignment="1">
      <alignment horizontal="center" vertical="center"/>
    </xf>
    <xf numFmtId="2" fontId="2" fillId="5" borderId="15" xfId="0" applyNumberFormat="1" applyFont="1" applyFill="1" applyBorder="1" applyAlignment="1">
      <alignment horizontal="center"/>
    </xf>
    <xf numFmtId="2" fontId="2" fillId="6" borderId="15" xfId="0" applyNumberFormat="1" applyFont="1" applyFill="1" applyBorder="1" applyAlignment="1">
      <alignment horizontal="center"/>
    </xf>
    <xf numFmtId="2" fontId="2" fillId="4" borderId="50" xfId="7" applyNumberFormat="1" applyFont="1" applyFill="1" applyBorder="1" applyAlignment="1">
      <alignment horizontal="center" vertical="center" wrapText="1"/>
    </xf>
    <xf numFmtId="2" fontId="2" fillId="5" borderId="17" xfId="0" applyNumberFormat="1" applyFont="1" applyFill="1" applyBorder="1" applyAlignment="1">
      <alignment horizontal="center"/>
    </xf>
    <xf numFmtId="2" fontId="2" fillId="6" borderId="17" xfId="0" applyNumberFormat="1" applyFont="1" applyFill="1" applyBorder="1" applyAlignment="1">
      <alignment horizontal="center"/>
    </xf>
    <xf numFmtId="2" fontId="2" fillId="6" borderId="51" xfId="0" applyNumberFormat="1" applyFont="1" applyFill="1" applyBorder="1" applyAlignment="1">
      <alignment horizontal="center"/>
    </xf>
    <xf numFmtId="2" fontId="2" fillId="6" borderId="45" xfId="0" applyNumberFormat="1" applyFont="1" applyFill="1" applyBorder="1" applyAlignment="1">
      <alignment horizontal="center"/>
    </xf>
    <xf numFmtId="166" fontId="2" fillId="4" borderId="62" xfId="7" applyFont="1" applyFill="1" applyBorder="1" applyAlignment="1">
      <alignment horizontal="center" vertical="center" wrapText="1"/>
    </xf>
    <xf numFmtId="2" fontId="2" fillId="3" borderId="62" xfId="7" applyNumberFormat="1" applyFont="1" applyFill="1" applyBorder="1" applyAlignment="1">
      <alignment horizontal="center" vertical="center" wrapText="1"/>
    </xf>
    <xf numFmtId="2" fontId="2" fillId="3" borderId="62" xfId="7" applyNumberFormat="1" applyFont="1" applyFill="1" applyBorder="1" applyAlignment="1">
      <alignment horizontal="center" vertical="center"/>
    </xf>
    <xf numFmtId="2" fontId="2" fillId="4" borderId="62" xfId="7" applyNumberFormat="1" applyFont="1" applyFill="1" applyBorder="1" applyAlignment="1">
      <alignment horizontal="center" vertical="center" wrapText="1"/>
    </xf>
    <xf numFmtId="166" fontId="2" fillId="3" borderId="62" xfId="7" applyFont="1" applyFill="1" applyBorder="1" applyAlignment="1">
      <alignment horizontal="center" vertical="center" wrapText="1"/>
    </xf>
    <xf numFmtId="166" fontId="2" fillId="3" borderId="62" xfId="7" applyFont="1" applyFill="1" applyBorder="1" applyAlignment="1">
      <alignment horizontal="center" vertical="center"/>
    </xf>
    <xf numFmtId="2" fontId="2" fillId="4" borderId="72" xfId="7" applyNumberFormat="1" applyFont="1" applyFill="1" applyBorder="1" applyAlignment="1">
      <alignment horizontal="center" vertical="center" wrapText="1"/>
    </xf>
    <xf numFmtId="166" fontId="2" fillId="4" borderId="51" xfId="7" applyFont="1" applyFill="1" applyBorder="1" applyAlignment="1">
      <alignment horizontal="center" vertical="center" wrapText="1"/>
    </xf>
    <xf numFmtId="2" fontId="2" fillId="4" borderId="51" xfId="7" applyNumberFormat="1" applyFont="1" applyFill="1" applyBorder="1" applyAlignment="1">
      <alignment horizontal="center" vertical="center" wrapText="1"/>
    </xf>
    <xf numFmtId="2" fontId="2" fillId="4" borderId="41" xfId="7" applyNumberFormat="1" applyFont="1" applyFill="1" applyBorder="1" applyAlignment="1">
      <alignment horizontal="center" vertical="center" wrapText="1"/>
    </xf>
    <xf numFmtId="2" fontId="2" fillId="4" borderId="40" xfId="7" applyNumberFormat="1" applyFont="1" applyFill="1" applyBorder="1" applyAlignment="1">
      <alignment horizontal="center" vertical="center" wrapText="1"/>
    </xf>
    <xf numFmtId="166" fontId="2" fillId="4" borderId="47" xfId="7" applyFont="1" applyFill="1" applyBorder="1" applyAlignment="1">
      <alignment horizontal="center" vertical="center" wrapText="1"/>
    </xf>
    <xf numFmtId="2" fontId="2" fillId="4" borderId="69" xfId="7" applyNumberFormat="1" applyFont="1" applyFill="1" applyBorder="1" applyAlignment="1">
      <alignment horizontal="center" vertical="center" wrapText="1"/>
    </xf>
    <xf numFmtId="2" fontId="2" fillId="4" borderId="36" xfId="7" applyNumberFormat="1" applyFont="1" applyFill="1" applyBorder="1" applyAlignment="1">
      <alignment horizontal="center" vertical="center" wrapText="1"/>
    </xf>
    <xf numFmtId="2" fontId="2" fillId="3" borderId="23" xfId="7" applyNumberFormat="1" applyFont="1" applyFill="1" applyBorder="1" applyAlignment="1">
      <alignment horizontal="center" vertical="center"/>
    </xf>
    <xf numFmtId="0" fontId="0" fillId="0" borderId="9" xfId="0" applyNumberFormat="1" applyBorder="1" applyAlignment="1">
      <alignment horizontal="center" vertical="center"/>
    </xf>
    <xf numFmtId="166" fontId="2" fillId="4" borderId="35" xfId="7" applyFont="1" applyFill="1" applyBorder="1" applyAlignment="1">
      <alignment horizontal="center" vertical="center" wrapText="1"/>
    </xf>
    <xf numFmtId="166" fontId="2" fillId="4" borderId="26" xfId="7" applyFont="1" applyFill="1" applyBorder="1" applyAlignment="1">
      <alignment horizontal="center" vertical="center" wrapText="1"/>
    </xf>
    <xf numFmtId="166" fontId="2" fillId="4" borderId="72" xfId="7" applyFont="1" applyFill="1" applyBorder="1" applyAlignment="1">
      <alignment horizontal="center" vertical="center" wrapText="1"/>
    </xf>
    <xf numFmtId="166" fontId="2" fillId="4" borderId="73" xfId="7" applyFont="1" applyFill="1" applyBorder="1" applyAlignment="1">
      <alignment horizontal="center" vertical="center" wrapText="1"/>
    </xf>
    <xf numFmtId="2" fontId="2" fillId="5" borderId="12" xfId="0" applyNumberFormat="1" applyFont="1" applyFill="1" applyBorder="1" applyAlignment="1">
      <alignment horizontal="center"/>
    </xf>
    <xf numFmtId="2" fontId="2" fillId="6" borderId="12" xfId="0" applyNumberFormat="1" applyFont="1" applyFill="1" applyBorder="1" applyAlignment="1">
      <alignment horizontal="center"/>
    </xf>
    <xf numFmtId="2" fontId="2" fillId="6" borderId="47" xfId="0" applyNumberFormat="1" applyFont="1" applyFill="1" applyBorder="1" applyAlignment="1">
      <alignment horizontal="center"/>
    </xf>
    <xf numFmtId="2" fontId="2" fillId="3" borderId="72" xfId="7" applyNumberFormat="1" applyFont="1" applyFill="1" applyBorder="1" applyAlignment="1">
      <alignment horizontal="center" vertical="center" wrapText="1"/>
    </xf>
    <xf numFmtId="2" fontId="2" fillId="4" borderId="35" xfId="7" applyNumberFormat="1" applyFont="1" applyFill="1" applyBorder="1" applyAlignment="1">
      <alignment horizontal="center" vertical="center" wrapText="1"/>
    </xf>
    <xf numFmtId="2" fontId="2" fillId="3" borderId="26" xfId="7" applyNumberFormat="1" applyFont="1" applyFill="1" applyBorder="1" applyAlignment="1">
      <alignment horizontal="center" vertical="center" wrapText="1"/>
    </xf>
    <xf numFmtId="2" fontId="2" fillId="3" borderId="35" xfId="7" applyNumberFormat="1" applyFont="1" applyFill="1" applyBorder="1" applyAlignment="1">
      <alignment horizontal="center" vertical="center"/>
    </xf>
    <xf numFmtId="166" fontId="2" fillId="3" borderId="26" xfId="7" applyFont="1" applyFill="1" applyBorder="1" applyAlignment="1">
      <alignment horizontal="center" vertical="center" wrapText="1"/>
    </xf>
    <xf numFmtId="0" fontId="2" fillId="3" borderId="72" xfId="7" applyNumberFormat="1" applyFont="1" applyFill="1" applyBorder="1" applyAlignment="1">
      <alignment horizontal="center" vertical="center"/>
    </xf>
    <xf numFmtId="0" fontId="0" fillId="0" borderId="71" xfId="0" applyNumberFormat="1" applyBorder="1" applyAlignment="1">
      <alignment horizontal="center" vertical="center"/>
    </xf>
    <xf numFmtId="2" fontId="0" fillId="0" borderId="66" xfId="0" applyNumberFormat="1" applyBorder="1" applyAlignment="1">
      <alignment horizontal="center" vertical="center"/>
    </xf>
    <xf numFmtId="2" fontId="0" fillId="0" borderId="74" xfId="0" applyNumberFormat="1" applyBorder="1" applyAlignment="1">
      <alignment horizontal="center" vertical="center"/>
    </xf>
    <xf numFmtId="3" fontId="2" fillId="5" borderId="44" xfId="0" applyNumberFormat="1" applyFont="1" applyFill="1" applyBorder="1" applyAlignment="1">
      <alignment horizontal="center"/>
    </xf>
    <xf numFmtId="3" fontId="2" fillId="5" borderId="69" xfId="0" applyNumberFormat="1" applyFont="1" applyFill="1" applyBorder="1" applyAlignment="1">
      <alignment horizontal="center"/>
    </xf>
    <xf numFmtId="3" fontId="2" fillId="5" borderId="46" xfId="0" applyNumberFormat="1" applyFont="1" applyFill="1" applyBorder="1" applyAlignment="1">
      <alignment horizontal="center"/>
    </xf>
    <xf numFmtId="3" fontId="2" fillId="5" borderId="50" xfId="0" applyNumberFormat="1" applyFont="1" applyFill="1" applyBorder="1" applyAlignment="1">
      <alignment horizontal="center"/>
    </xf>
    <xf numFmtId="2" fontId="2" fillId="5" borderId="50" xfId="0" applyNumberFormat="1" applyFont="1" applyFill="1" applyBorder="1" applyAlignment="1">
      <alignment horizontal="center"/>
    </xf>
    <xf numFmtId="3" fontId="0" fillId="0" borderId="11" xfId="14" applyNumberFormat="1" applyFont="1" applyBorder="1" applyAlignment="1">
      <alignment horizontal="center" vertical="center"/>
    </xf>
    <xf numFmtId="3" fontId="0" fillId="0" borderId="15" xfId="14" applyNumberFormat="1" applyFont="1" applyBorder="1" applyAlignment="1">
      <alignment horizontal="center" vertical="center"/>
    </xf>
    <xf numFmtId="1" fontId="2" fillId="3" borderId="57" xfId="7" applyNumberFormat="1" applyFont="1" applyFill="1" applyBorder="1" applyAlignment="1">
      <alignment horizontal="center" vertical="center" wrapText="1"/>
    </xf>
    <xf numFmtId="1" fontId="2" fillId="3" borderId="54" xfId="7" applyNumberFormat="1" applyFont="1" applyFill="1" applyBorder="1" applyAlignment="1">
      <alignment horizontal="center" vertical="center" wrapText="1"/>
    </xf>
    <xf numFmtId="3" fontId="0" fillId="0" borderId="10" xfId="14" applyNumberFormat="1" applyFont="1" applyBorder="1" applyAlignment="1">
      <alignment horizontal="center" vertical="center"/>
    </xf>
    <xf numFmtId="3" fontId="0" fillId="0" borderId="50" xfId="14" applyNumberFormat="1" applyFont="1" applyBorder="1" applyAlignment="1">
      <alignment horizontal="center" vertical="center"/>
    </xf>
    <xf numFmtId="3" fontId="0" fillId="0" borderId="44" xfId="14" applyNumberFormat="1" applyFont="1" applyBorder="1" applyAlignment="1">
      <alignment horizontal="center" vertical="center"/>
    </xf>
    <xf numFmtId="3" fontId="0" fillId="0" borderId="17" xfId="14" applyNumberFormat="1" applyFont="1" applyBorder="1" applyAlignment="1">
      <alignment horizontal="center" vertical="center"/>
    </xf>
    <xf numFmtId="3" fontId="0" fillId="0" borderId="13" xfId="14" applyNumberFormat="1" applyFont="1" applyBorder="1" applyAlignment="1">
      <alignment horizontal="center" vertical="center"/>
    </xf>
    <xf numFmtId="3" fontId="0" fillId="0" borderId="51" xfId="14" applyNumberFormat="1" applyFont="1" applyBorder="1" applyAlignment="1">
      <alignment horizontal="center" vertical="center"/>
    </xf>
    <xf numFmtId="3" fontId="0" fillId="0" borderId="45" xfId="14" applyNumberFormat="1" applyFont="1" applyBorder="1" applyAlignment="1">
      <alignment horizontal="center" vertical="center"/>
    </xf>
    <xf numFmtId="167" fontId="0" fillId="0" borderId="15" xfId="14" applyNumberFormat="1" applyFont="1" applyBorder="1" applyAlignment="1">
      <alignment horizontal="center" vertical="center"/>
    </xf>
    <xf numFmtId="4" fontId="0" fillId="0" borderId="15" xfId="14" applyNumberFormat="1" applyFont="1" applyBorder="1" applyAlignment="1">
      <alignment horizontal="center" vertical="center"/>
    </xf>
    <xf numFmtId="4" fontId="0" fillId="0" borderId="51" xfId="14" applyNumberFormat="1" applyFont="1" applyBorder="1" applyAlignment="1">
      <alignment horizontal="center" vertical="center"/>
    </xf>
    <xf numFmtId="168" fontId="0" fillId="0" borderId="50" xfId="14" applyNumberFormat="1" applyFont="1" applyBorder="1" applyAlignment="1">
      <alignment horizontal="center" vertical="center"/>
    </xf>
    <xf numFmtId="168" fontId="0" fillId="0" borderId="15" xfId="14" applyNumberFormat="1" applyFont="1" applyBorder="1" applyAlignment="1">
      <alignment horizontal="center" vertical="center"/>
    </xf>
    <xf numFmtId="168" fontId="0" fillId="0" borderId="51" xfId="14" applyNumberFormat="1" applyFont="1" applyBorder="1" applyAlignment="1">
      <alignment horizontal="center" vertical="center"/>
    </xf>
    <xf numFmtId="3" fontId="0" fillId="0" borderId="70" xfId="14" applyNumberFormat="1" applyFont="1" applyBorder="1" applyAlignment="1">
      <alignment horizontal="center" vertical="center"/>
    </xf>
    <xf numFmtId="3" fontId="2" fillId="5" borderId="15" xfId="0" applyNumberFormat="1" applyFont="1" applyFill="1" applyBorder="1" applyAlignment="1">
      <alignment horizontal="center"/>
    </xf>
    <xf numFmtId="3" fontId="2" fillId="5" borderId="11" xfId="0" applyNumberFormat="1" applyFont="1" applyFill="1" applyBorder="1" applyAlignment="1">
      <alignment horizontal="center"/>
    </xf>
    <xf numFmtId="3" fontId="2" fillId="5" borderId="17" xfId="0" applyNumberFormat="1" applyFont="1" applyFill="1" applyBorder="1" applyAlignment="1">
      <alignment horizontal="center"/>
    </xf>
    <xf numFmtId="3" fontId="2" fillId="5" borderId="13" xfId="0" applyNumberFormat="1" applyFont="1" applyFill="1" applyBorder="1" applyAlignment="1">
      <alignment horizontal="center"/>
    </xf>
    <xf numFmtId="3" fontId="2" fillId="5" borderId="45" xfId="0" applyNumberFormat="1" applyFont="1" applyFill="1" applyBorder="1" applyAlignment="1">
      <alignment horizontal="center"/>
    </xf>
    <xf numFmtId="3" fontId="2" fillId="5" borderId="51" xfId="0" applyNumberFormat="1" applyFont="1" applyFill="1" applyBorder="1" applyAlignment="1">
      <alignment horizontal="center"/>
    </xf>
    <xf numFmtId="3" fontId="0" fillId="0" borderId="31" xfId="14" applyNumberFormat="1" applyFont="1" applyBorder="1" applyAlignment="1">
      <alignment horizontal="center" vertical="center"/>
    </xf>
    <xf numFmtId="2" fontId="2" fillId="24" borderId="51" xfId="7" applyNumberFormat="1" applyFont="1" applyFill="1" applyBorder="1" applyAlignment="1">
      <alignment horizontal="center" vertical="center" wrapText="1"/>
    </xf>
    <xf numFmtId="2" fontId="2" fillId="25" borderId="13" xfId="7" applyNumberFormat="1" applyFont="1" applyFill="1" applyBorder="1" applyAlignment="1">
      <alignment horizontal="center" vertical="center" wrapText="1"/>
    </xf>
    <xf numFmtId="2" fontId="2" fillId="25" borderId="51" xfId="7" applyNumberFormat="1" applyFont="1" applyFill="1" applyBorder="1" applyAlignment="1">
      <alignment horizontal="center" vertical="center" wrapText="1"/>
    </xf>
    <xf numFmtId="166" fontId="2" fillId="25" borderId="51" xfId="7" applyFont="1" applyFill="1" applyBorder="1" applyAlignment="1">
      <alignment horizontal="center" vertical="center" wrapText="1"/>
    </xf>
    <xf numFmtId="2" fontId="2" fillId="26" borderId="13" xfId="7" applyNumberFormat="1" applyFont="1" applyFill="1" applyBorder="1" applyAlignment="1">
      <alignment horizontal="center" vertical="center" wrapText="1"/>
    </xf>
    <xf numFmtId="2" fontId="2" fillId="26" borderId="51" xfId="7" applyNumberFormat="1" applyFont="1" applyFill="1" applyBorder="1" applyAlignment="1">
      <alignment horizontal="center" vertical="center"/>
    </xf>
    <xf numFmtId="2" fontId="2" fillId="26" borderId="51" xfId="7" applyNumberFormat="1" applyFont="1" applyFill="1" applyBorder="1" applyAlignment="1">
      <alignment horizontal="center" vertical="center" wrapText="1"/>
    </xf>
    <xf numFmtId="2" fontId="2" fillId="26" borderId="45" xfId="7" applyNumberFormat="1" applyFont="1" applyFill="1" applyBorder="1" applyAlignment="1">
      <alignment horizontal="center" vertical="center" wrapText="1"/>
    </xf>
    <xf numFmtId="166" fontId="2" fillId="9" borderId="13" xfId="7" applyFont="1" applyFill="1" applyBorder="1" applyAlignment="1">
      <alignment horizontal="center" vertical="center" wrapText="1"/>
    </xf>
    <xf numFmtId="166" fontId="2" fillId="9" borderId="51" xfId="7" applyFont="1" applyFill="1" applyBorder="1" applyAlignment="1">
      <alignment horizontal="center" vertical="center" wrapText="1"/>
    </xf>
    <xf numFmtId="166" fontId="2" fillId="9" borderId="51" xfId="7" applyFont="1" applyFill="1" applyBorder="1" applyAlignment="1">
      <alignment horizontal="center" vertical="center"/>
    </xf>
    <xf numFmtId="0" fontId="2" fillId="9" borderId="45" xfId="7" applyNumberFormat="1" applyFont="1" applyFill="1" applyBorder="1" applyAlignment="1">
      <alignment horizontal="center" vertical="center"/>
    </xf>
    <xf numFmtId="2" fontId="2" fillId="24" borderId="51" xfId="7" applyNumberFormat="1" applyFont="1" applyFill="1" applyBorder="1" applyAlignment="1">
      <alignment horizontal="center" vertical="center"/>
    </xf>
    <xf numFmtId="2" fontId="2" fillId="4" borderId="7" xfId="7" applyNumberFormat="1" applyFont="1" applyFill="1" applyBorder="1" applyAlignment="1">
      <alignment horizontal="center" vertical="center" wrapText="1"/>
    </xf>
    <xf numFmtId="2" fontId="2" fillId="24" borderId="13" xfId="7" applyNumberFormat="1" applyFont="1" applyFill="1" applyBorder="1" applyAlignment="1">
      <alignment horizontal="center" vertical="center"/>
    </xf>
    <xf numFmtId="2" fontId="2" fillId="24" borderId="45" xfId="7" applyNumberFormat="1" applyFont="1" applyFill="1" applyBorder="1" applyAlignment="1">
      <alignment horizontal="center" vertical="center" wrapText="1"/>
    </xf>
    <xf numFmtId="166" fontId="2" fillId="27" borderId="13" xfId="7" applyFont="1" applyFill="1" applyBorder="1" applyAlignment="1">
      <alignment horizontal="center" vertical="center" wrapText="1"/>
    </xf>
    <xf numFmtId="166" fontId="2" fillId="27" borderId="45" xfId="7" applyFont="1" applyFill="1" applyBorder="1" applyAlignment="1">
      <alignment horizontal="center" vertical="center" wrapText="1"/>
    </xf>
    <xf numFmtId="166" fontId="2" fillId="27" borderId="36" xfId="7" applyFont="1" applyFill="1" applyBorder="1" applyAlignment="1">
      <alignment horizontal="center" vertical="center" wrapText="1"/>
    </xf>
    <xf numFmtId="166" fontId="2" fillId="27" borderId="47" xfId="7" applyFont="1" applyFill="1" applyBorder="1" applyAlignment="1">
      <alignment horizontal="center" vertical="center" wrapText="1"/>
    </xf>
    <xf numFmtId="2" fontId="0" fillId="0" borderId="15" xfId="0" applyNumberFormat="1" applyBorder="1" applyAlignment="1">
      <alignment horizontal="center" vertical="center"/>
    </xf>
    <xf numFmtId="2" fontId="0" fillId="0" borderId="31" xfId="0" applyNumberFormat="1" applyBorder="1" applyAlignment="1">
      <alignment horizontal="center" vertical="center"/>
    </xf>
    <xf numFmtId="0" fontId="2" fillId="5" borderId="10" xfId="0" applyNumberFormat="1" applyFont="1" applyFill="1" applyBorder="1" applyAlignment="1">
      <alignment horizontal="center"/>
    </xf>
    <xf numFmtId="2" fontId="2" fillId="5" borderId="11" xfId="0" applyNumberFormat="1" applyFont="1" applyFill="1" applyBorder="1" applyAlignment="1">
      <alignment horizontal="center"/>
    </xf>
    <xf numFmtId="2" fontId="2" fillId="6" borderId="11" xfId="0" applyNumberFormat="1" applyFont="1" applyFill="1" applyBorder="1" applyAlignment="1">
      <alignment horizontal="center"/>
    </xf>
    <xf numFmtId="2" fontId="2" fillId="6" borderId="13" xfId="0" applyNumberFormat="1" applyFont="1" applyFill="1" applyBorder="1" applyAlignment="1">
      <alignment horizontal="center"/>
    </xf>
    <xf numFmtId="9" fontId="23" fillId="7" borderId="29" xfId="1" applyFont="1" applyFill="1" applyBorder="1" applyAlignment="1">
      <alignment horizontal="center"/>
    </xf>
    <xf numFmtId="166" fontId="25" fillId="7" borderId="0" xfId="0" applyFont="1" applyFill="1" applyAlignment="1">
      <alignment horizontal="center"/>
    </xf>
    <xf numFmtId="166" fontId="26" fillId="7" borderId="0" xfId="0" applyFont="1" applyFill="1"/>
    <xf numFmtId="166" fontId="25" fillId="7" borderId="0" xfId="0" applyFont="1" applyFill="1" applyAlignment="1">
      <alignment horizontal="right"/>
    </xf>
    <xf numFmtId="3" fontId="0" fillId="0" borderId="15" xfId="14" applyNumberFormat="1" applyFont="1" applyFill="1" applyBorder="1" applyAlignment="1">
      <alignment horizontal="center" vertical="center"/>
    </xf>
    <xf numFmtId="167" fontId="0" fillId="0" borderId="15" xfId="14" applyNumberFormat="1" applyFont="1" applyFill="1" applyBorder="1" applyAlignment="1">
      <alignment horizontal="center" vertical="center"/>
    </xf>
    <xf numFmtId="3" fontId="0" fillId="0" borderId="50" xfId="14" applyNumberFormat="1" applyFont="1" applyFill="1" applyBorder="1" applyAlignment="1">
      <alignment horizontal="center" vertical="center"/>
    </xf>
    <xf numFmtId="4" fontId="0" fillId="0" borderId="50" xfId="14" applyNumberFormat="1" applyFont="1" applyFill="1" applyBorder="1" applyAlignment="1">
      <alignment horizontal="center" vertical="center"/>
    </xf>
    <xf numFmtId="166" fontId="0" fillId="0" borderId="15" xfId="0" applyBorder="1"/>
    <xf numFmtId="0" fontId="2" fillId="2" borderId="1" xfId="0" applyNumberFormat="1" applyFont="1" applyFill="1" applyBorder="1"/>
    <xf numFmtId="166" fontId="4" fillId="0" borderId="0" xfId="0" applyFont="1"/>
    <xf numFmtId="3" fontId="6" fillId="7" borderId="0" xfId="0" applyNumberFormat="1" applyFont="1" applyFill="1" applyAlignment="1">
      <alignment horizontal="center" vertical="center" wrapText="1" readingOrder="2"/>
    </xf>
    <xf numFmtId="0" fontId="28" fillId="7" borderId="24" xfId="0" applyNumberFormat="1" applyFont="1" applyFill="1" applyBorder="1" applyAlignment="1">
      <alignment horizontal="center"/>
    </xf>
    <xf numFmtId="0" fontId="28" fillId="7" borderId="24" xfId="0" applyNumberFormat="1" applyFont="1" applyFill="1" applyBorder="1"/>
    <xf numFmtId="166" fontId="23" fillId="7" borderId="28" xfId="0" applyFont="1" applyFill="1" applyBorder="1" applyAlignment="1">
      <alignment horizontal="center"/>
    </xf>
    <xf numFmtId="166" fontId="23" fillId="7" borderId="28" xfId="0" applyFont="1" applyFill="1" applyBorder="1"/>
    <xf numFmtId="9" fontId="23" fillId="7" borderId="29" xfId="1" applyFont="1" applyFill="1" applyBorder="1"/>
    <xf numFmtId="169" fontId="0" fillId="0" borderId="15" xfId="14" applyNumberFormat="1" applyFont="1" applyBorder="1" applyAlignment="1">
      <alignment horizontal="center" vertical="center"/>
    </xf>
    <xf numFmtId="166" fontId="18" fillId="0" borderId="15" xfId="0" applyFont="1" applyBorder="1"/>
    <xf numFmtId="14" fontId="27" fillId="0" borderId="15" xfId="0" applyNumberFormat="1" applyFont="1" applyBorder="1" applyAlignment="1">
      <alignment horizontal="center" readingOrder="2"/>
    </xf>
    <xf numFmtId="166" fontId="27" fillId="0" borderId="15" xfId="0" applyFont="1" applyBorder="1" applyAlignment="1">
      <alignment horizontal="center" wrapText="1" readingOrder="2"/>
    </xf>
    <xf numFmtId="14" fontId="29" fillId="0" borderId="15" xfId="0" applyNumberFormat="1" applyFont="1" applyBorder="1" applyAlignment="1">
      <alignment horizontal="center"/>
    </xf>
    <xf numFmtId="170" fontId="29" fillId="0" borderId="15" xfId="0" applyNumberFormat="1" applyFont="1" applyBorder="1" applyAlignment="1">
      <alignment horizontal="center"/>
    </xf>
    <xf numFmtId="166" fontId="0" fillId="0" borderId="15" xfId="0" applyBorder="1" applyAlignment="1">
      <alignment wrapText="1"/>
    </xf>
    <xf numFmtId="166" fontId="0" fillId="7" borderId="0" xfId="0" applyFill="1" applyAlignment="1">
      <alignment horizontal="right" vertical="top" wrapText="1"/>
    </xf>
    <xf numFmtId="166" fontId="0" fillId="7" borderId="0" xfId="0" applyFill="1" applyAlignment="1">
      <alignment horizontal="right" vertical="top"/>
    </xf>
    <xf numFmtId="164" fontId="6" fillId="7" borderId="0" xfId="0" applyNumberFormat="1" applyFont="1" applyFill="1" applyAlignment="1">
      <alignment horizontal="center" vertical="center" wrapText="1" readingOrder="2"/>
    </xf>
    <xf numFmtId="166" fontId="6" fillId="7" borderId="0" xfId="0" applyFont="1" applyFill="1" applyAlignment="1">
      <alignment horizontal="right" vertical="center" wrapText="1" readingOrder="2"/>
    </xf>
    <xf numFmtId="166" fontId="6" fillId="7" borderId="24" xfId="0" applyFont="1" applyFill="1" applyBorder="1" applyAlignment="1">
      <alignment horizontal="right" vertical="center" wrapText="1" readingOrder="2"/>
    </xf>
    <xf numFmtId="3" fontId="6" fillId="7" borderId="27" xfId="0" applyNumberFormat="1" applyFont="1" applyFill="1" applyBorder="1" applyAlignment="1">
      <alignment horizontal="center" vertical="center" wrapText="1" readingOrder="2"/>
    </xf>
    <xf numFmtId="166" fontId="0" fillId="0" borderId="29" xfId="0" applyBorder="1"/>
    <xf numFmtId="166" fontId="6" fillId="7" borderId="27" xfId="0" applyFont="1" applyFill="1" applyBorder="1" applyAlignment="1">
      <alignment horizontal="right" vertical="center" wrapText="1" readingOrder="2"/>
    </xf>
    <xf numFmtId="166" fontId="0" fillId="0" borderId="28" xfId="0" applyBorder="1" applyAlignment="1">
      <alignment horizontal="right" vertical="center" wrapText="1" readingOrder="2"/>
    </xf>
    <xf numFmtId="166" fontId="0" fillId="0" borderId="29" xfId="0" applyBorder="1" applyAlignment="1">
      <alignment horizontal="right" vertical="center" wrapText="1" readingOrder="2"/>
    </xf>
    <xf numFmtId="166" fontId="6" fillId="7" borderId="28" xfId="0" applyFont="1" applyFill="1" applyBorder="1" applyAlignment="1">
      <alignment horizontal="right" vertical="center" wrapText="1" readingOrder="2"/>
    </xf>
    <xf numFmtId="166" fontId="6" fillId="7" borderId="29" xfId="0" applyFont="1" applyFill="1" applyBorder="1" applyAlignment="1">
      <alignment horizontal="right" vertical="center" wrapText="1" readingOrder="2"/>
    </xf>
    <xf numFmtId="9" fontId="6" fillId="7" borderId="24" xfId="1" applyFont="1" applyFill="1" applyBorder="1" applyAlignment="1">
      <alignment horizontal="center" vertical="center" wrapText="1" readingOrder="2"/>
    </xf>
    <xf numFmtId="164" fontId="6" fillId="7" borderId="24" xfId="0" applyNumberFormat="1" applyFont="1" applyFill="1" applyBorder="1" applyAlignment="1">
      <alignment horizontal="center" vertical="center" wrapText="1" readingOrder="2"/>
    </xf>
    <xf numFmtId="166" fontId="8" fillId="7" borderId="0" xfId="0" applyFont="1" applyFill="1" applyAlignment="1">
      <alignment horizontal="right" vertical="center" readingOrder="2"/>
    </xf>
    <xf numFmtId="164" fontId="6" fillId="7" borderId="27" xfId="0" applyNumberFormat="1" applyFont="1" applyFill="1" applyBorder="1" applyAlignment="1">
      <alignment horizontal="center" vertical="center" wrapText="1" readingOrder="2"/>
    </xf>
    <xf numFmtId="164" fontId="6" fillId="7" borderId="29" xfId="0" applyNumberFormat="1" applyFont="1" applyFill="1" applyBorder="1" applyAlignment="1">
      <alignment horizontal="center" vertical="center" wrapText="1" readingOrder="2"/>
    </xf>
    <xf numFmtId="166" fontId="8" fillId="7" borderId="25" xfId="0" applyFont="1" applyFill="1" applyBorder="1" applyAlignment="1">
      <alignment horizontal="right" vertical="center" readingOrder="2"/>
    </xf>
    <xf numFmtId="3" fontId="6" fillId="7" borderId="24" xfId="0" applyNumberFormat="1" applyFont="1" applyFill="1" applyBorder="1" applyAlignment="1">
      <alignment horizontal="center" vertical="center" wrapText="1" readingOrder="2"/>
    </xf>
    <xf numFmtId="166" fontId="6" fillId="7" borderId="24" xfId="0" applyFont="1" applyFill="1" applyBorder="1" applyAlignment="1">
      <alignment horizontal="center" vertical="center" wrapText="1" readingOrder="2"/>
    </xf>
    <xf numFmtId="0" fontId="24" fillId="7" borderId="78" xfId="0" applyNumberFormat="1" applyFont="1" applyFill="1" applyBorder="1" applyAlignment="1">
      <alignment horizontal="right" vertical="center" wrapText="1" readingOrder="2"/>
    </xf>
    <xf numFmtId="0" fontId="24" fillId="7" borderId="25" xfId="0" applyNumberFormat="1" applyFont="1" applyFill="1" applyBorder="1" applyAlignment="1">
      <alignment horizontal="right" vertical="center" wrapText="1" readingOrder="2"/>
    </xf>
    <xf numFmtId="0" fontId="24" fillId="7" borderId="79" xfId="0" applyNumberFormat="1" applyFont="1" applyFill="1" applyBorder="1" applyAlignment="1">
      <alignment horizontal="right" vertical="center" wrapText="1" readingOrder="2"/>
    </xf>
    <xf numFmtId="0" fontId="24" fillId="7" borderId="75" xfId="0" applyNumberFormat="1" applyFont="1" applyFill="1" applyBorder="1" applyAlignment="1">
      <alignment horizontal="right" vertical="center" wrapText="1" readingOrder="2"/>
    </xf>
    <xf numFmtId="0" fontId="24" fillId="7" borderId="76" xfId="0" applyNumberFormat="1" applyFont="1" applyFill="1" applyBorder="1" applyAlignment="1">
      <alignment horizontal="right" vertical="center" wrapText="1" readingOrder="2"/>
    </xf>
    <xf numFmtId="0" fontId="24" fillId="7" borderId="77" xfId="0" applyNumberFormat="1" applyFont="1" applyFill="1" applyBorder="1" applyAlignment="1">
      <alignment horizontal="right" vertical="center" wrapText="1" readingOrder="2"/>
    </xf>
    <xf numFmtId="166" fontId="9" fillId="7" borderId="0" xfId="0" applyFont="1" applyFill="1"/>
    <xf numFmtId="9" fontId="6" fillId="7" borderId="0" xfId="1" applyFont="1" applyFill="1" applyBorder="1" applyAlignment="1">
      <alignment horizontal="center" vertical="center" wrapText="1" readingOrder="2"/>
    </xf>
    <xf numFmtId="166" fontId="0" fillId="7" borderId="0" xfId="0" applyFill="1" applyAlignment="1">
      <alignment horizontal="center" vertical="center" wrapText="1"/>
    </xf>
    <xf numFmtId="166" fontId="7" fillId="7" borderId="0" xfId="0" applyFont="1" applyFill="1" applyAlignment="1">
      <alignment horizontal="right" vertical="center" readingOrder="2"/>
    </xf>
    <xf numFmtId="166" fontId="0" fillId="0" borderId="28" xfId="0" applyBorder="1"/>
    <xf numFmtId="0" fontId="24" fillId="7" borderId="27" xfId="0" applyNumberFormat="1" applyFont="1" applyFill="1" applyBorder="1" applyAlignment="1">
      <alignment horizontal="right" vertical="center" wrapText="1" readingOrder="2"/>
    </xf>
    <xf numFmtId="0" fontId="24" fillId="7" borderId="28" xfId="0" applyNumberFormat="1" applyFont="1" applyFill="1" applyBorder="1" applyAlignment="1">
      <alignment horizontal="right" vertical="center" wrapText="1" readingOrder="2"/>
    </xf>
    <xf numFmtId="0" fontId="24" fillId="7" borderId="29" xfId="0" applyNumberFormat="1" applyFont="1" applyFill="1" applyBorder="1" applyAlignment="1">
      <alignment horizontal="right" vertical="center" wrapText="1" readingOrder="2"/>
    </xf>
    <xf numFmtId="166" fontId="6" fillId="7" borderId="0" xfId="0" applyFont="1" applyFill="1" applyAlignment="1">
      <alignment horizontal="center" vertical="center" readingOrder="2"/>
    </xf>
    <xf numFmtId="166" fontId="5" fillId="4" borderId="4" xfId="7" applyFont="1" applyFill="1" applyBorder="1" applyAlignment="1">
      <alignment horizontal="center" vertical="center" wrapText="1"/>
    </xf>
    <xf numFmtId="166" fontId="5" fillId="4" borderId="7" xfId="7" applyFont="1" applyFill="1" applyBorder="1" applyAlignment="1">
      <alignment horizontal="center" vertical="center" wrapText="1"/>
    </xf>
    <xf numFmtId="166" fontId="2" fillId="9" borderId="4" xfId="7" applyFont="1" applyFill="1" applyBorder="1" applyAlignment="1">
      <alignment horizontal="center" vertical="center"/>
    </xf>
    <xf numFmtId="166" fontId="2" fillId="9" borderId="38" xfId="7" applyFont="1" applyFill="1" applyBorder="1" applyAlignment="1">
      <alignment horizontal="center" vertical="center"/>
    </xf>
    <xf numFmtId="166" fontId="2" fillId="9" borderId="7" xfId="7" applyFont="1" applyFill="1" applyBorder="1" applyAlignment="1">
      <alignment horizontal="center" vertical="center"/>
    </xf>
    <xf numFmtId="2" fontId="2" fillId="24" borderId="4" xfId="7" applyNumberFormat="1" applyFont="1" applyFill="1" applyBorder="1" applyAlignment="1">
      <alignment horizontal="center" vertical="center" wrapText="1"/>
    </xf>
    <xf numFmtId="2" fontId="2" fillId="24" borderId="38" xfId="7" applyNumberFormat="1" applyFont="1" applyFill="1" applyBorder="1" applyAlignment="1">
      <alignment horizontal="center" vertical="center" wrapText="1"/>
    </xf>
    <xf numFmtId="2" fontId="2" fillId="24" borderId="7" xfId="7" applyNumberFormat="1" applyFont="1" applyFill="1" applyBorder="1" applyAlignment="1">
      <alignment horizontal="center" vertical="center" wrapText="1"/>
    </xf>
    <xf numFmtId="166" fontId="2" fillId="27" borderId="10" xfId="7" applyFont="1" applyFill="1" applyBorder="1" applyAlignment="1">
      <alignment horizontal="center" vertical="center"/>
    </xf>
    <xf numFmtId="166" fontId="11" fillId="27" borderId="44" xfId="7" applyFont="1" applyFill="1" applyBorder="1" applyAlignment="1">
      <alignment horizontal="center" vertical="center"/>
    </xf>
    <xf numFmtId="166" fontId="22" fillId="27" borderId="69" xfId="7" applyFont="1" applyFill="1" applyBorder="1" applyAlignment="1">
      <alignment horizontal="center" vertical="center"/>
    </xf>
    <xf numFmtId="166" fontId="22" fillId="27" borderId="46" xfId="7" applyFont="1" applyFill="1" applyBorder="1" applyAlignment="1">
      <alignment horizontal="center" vertical="center"/>
    </xf>
    <xf numFmtId="2" fontId="2" fillId="25" borderId="33" xfId="7" applyNumberFormat="1" applyFont="1" applyFill="1" applyBorder="1" applyAlignment="1">
      <alignment horizontal="center" vertical="center"/>
    </xf>
    <xf numFmtId="2" fontId="2" fillId="25" borderId="42" xfId="7" applyNumberFormat="1" applyFont="1" applyFill="1" applyBorder="1" applyAlignment="1">
      <alignment horizontal="center" vertical="center"/>
    </xf>
    <xf numFmtId="2" fontId="2" fillId="26" borderId="10" xfId="7" applyNumberFormat="1" applyFont="1" applyFill="1" applyBorder="1" applyAlignment="1">
      <alignment horizontal="center" vertical="center"/>
    </xf>
    <xf numFmtId="2" fontId="2" fillId="26" borderId="50" xfId="7" applyNumberFormat="1" applyFont="1" applyFill="1" applyBorder="1" applyAlignment="1">
      <alignment horizontal="center" vertical="center"/>
    </xf>
    <xf numFmtId="2" fontId="2" fillId="26" borderId="44" xfId="7" applyNumberFormat="1" applyFont="1" applyFill="1" applyBorder="1" applyAlignment="1">
      <alignment horizontal="center" vertical="center"/>
    </xf>
    <xf numFmtId="2" fontId="2" fillId="3" borderId="50" xfId="7" applyNumberFormat="1" applyFont="1" applyFill="1" applyBorder="1" applyAlignment="1">
      <alignment horizontal="center" vertical="center" wrapText="1"/>
    </xf>
    <xf numFmtId="2" fontId="2" fillId="3" borderId="51" xfId="7" applyNumberFormat="1" applyFont="1" applyFill="1" applyBorder="1" applyAlignment="1">
      <alignment horizontal="center" vertical="center" wrapText="1"/>
    </xf>
    <xf numFmtId="166" fontId="2" fillId="4" borderId="50" xfId="7" applyFont="1" applyFill="1" applyBorder="1" applyAlignment="1">
      <alignment horizontal="center" vertical="center" wrapText="1"/>
    </xf>
    <xf numFmtId="166" fontId="2" fillId="4" borderId="46" xfId="7" applyFont="1" applyFill="1" applyBorder="1" applyAlignment="1">
      <alignment horizontal="center" vertical="center" wrapText="1"/>
    </xf>
    <xf numFmtId="166" fontId="2" fillId="9" borderId="10" xfId="7" applyFont="1" applyFill="1" applyBorder="1" applyAlignment="1">
      <alignment horizontal="center" vertical="center"/>
    </xf>
    <xf numFmtId="166" fontId="2" fillId="9" borderId="50" xfId="7" applyFont="1" applyFill="1" applyBorder="1" applyAlignment="1">
      <alignment horizontal="center" vertical="center"/>
    </xf>
    <xf numFmtId="166" fontId="2" fillId="9" borderId="44" xfId="7" applyFont="1" applyFill="1" applyBorder="1" applyAlignment="1">
      <alignment horizontal="center" vertical="center"/>
    </xf>
    <xf numFmtId="2" fontId="2" fillId="24" borderId="10" xfId="7" applyNumberFormat="1" applyFont="1" applyFill="1" applyBorder="1" applyAlignment="1">
      <alignment horizontal="center" vertical="center"/>
    </xf>
    <xf numFmtId="2" fontId="2" fillId="24" borderId="50" xfId="7" applyNumberFormat="1" applyFont="1" applyFill="1" applyBorder="1" applyAlignment="1">
      <alignment horizontal="center" vertical="center"/>
    </xf>
    <xf numFmtId="2" fontId="2" fillId="24" borderId="44" xfId="7" applyNumberFormat="1" applyFont="1" applyFill="1" applyBorder="1" applyAlignment="1">
      <alignment horizontal="center" vertical="center"/>
    </xf>
    <xf numFmtId="2" fontId="2" fillId="0" borderId="6" xfId="7" applyNumberFormat="1" applyFont="1" applyBorder="1" applyAlignment="1">
      <alignment horizontal="center" vertical="center"/>
    </xf>
    <xf numFmtId="2" fontId="2" fillId="0" borderId="53" xfId="7" applyNumberFormat="1" applyFont="1" applyBorder="1" applyAlignment="1">
      <alignment horizontal="center" vertical="center"/>
    </xf>
    <xf numFmtId="2" fontId="2" fillId="0" borderId="8" xfId="7" applyNumberFormat="1" applyFont="1" applyBorder="1" applyAlignment="1">
      <alignment horizontal="center" vertical="center"/>
    </xf>
    <xf numFmtId="166" fontId="3" fillId="27" borderId="4" xfId="7" applyFont="1" applyFill="1" applyBorder="1" applyAlignment="1">
      <alignment horizontal="center" vertical="center"/>
    </xf>
    <xf numFmtId="166" fontId="3" fillId="27" borderId="38" xfId="7" applyFont="1" applyFill="1" applyBorder="1" applyAlignment="1">
      <alignment horizontal="center" vertical="center"/>
    </xf>
    <xf numFmtId="166" fontId="3" fillId="27" borderId="7" xfId="7" applyFont="1" applyFill="1" applyBorder="1" applyAlignment="1">
      <alignment horizontal="center" vertical="center"/>
    </xf>
    <xf numFmtId="2" fontId="2" fillId="25" borderId="4" xfId="7" applyNumberFormat="1" applyFont="1" applyFill="1" applyBorder="1" applyAlignment="1">
      <alignment horizontal="center" vertical="center"/>
    </xf>
    <xf numFmtId="2" fontId="2" fillId="25" borderId="38" xfId="7" applyNumberFormat="1" applyFont="1" applyFill="1" applyBorder="1" applyAlignment="1">
      <alignment horizontal="center" vertical="center"/>
    </xf>
    <xf numFmtId="2" fontId="2" fillId="26" borderId="38" xfId="7" applyNumberFormat="1" applyFont="1" applyFill="1" applyBorder="1" applyAlignment="1">
      <alignment horizontal="center" vertical="center"/>
    </xf>
    <xf numFmtId="2" fontId="2" fillId="4" borderId="4" xfId="7" applyNumberFormat="1" applyFont="1" applyFill="1" applyBorder="1" applyAlignment="1">
      <alignment horizontal="center" vertical="center" wrapText="1"/>
    </xf>
    <xf numFmtId="2" fontId="2" fillId="4" borderId="38" xfId="7" applyNumberFormat="1" applyFont="1" applyFill="1" applyBorder="1" applyAlignment="1">
      <alignment horizontal="center" vertical="center" wrapText="1"/>
    </xf>
    <xf numFmtId="2" fontId="2" fillId="4" borderId="7" xfId="7" applyNumberFormat="1" applyFont="1" applyFill="1" applyBorder="1" applyAlignment="1">
      <alignment horizontal="center" vertical="center" wrapText="1"/>
    </xf>
    <xf numFmtId="0" fontId="1" fillId="0" borderId="32" xfId="23" applyBorder="1" applyAlignment="1">
      <alignment horizontal="center" vertical="center" wrapText="1"/>
    </xf>
    <xf numFmtId="0" fontId="1" fillId="0" borderId="20" xfId="23" applyBorder="1" applyAlignment="1">
      <alignment horizontal="center" vertical="center" wrapText="1"/>
    </xf>
    <xf numFmtId="0" fontId="17" fillId="22" borderId="57" xfId="23" applyFont="1" applyFill="1" applyBorder="1" applyAlignment="1">
      <alignment horizontal="center" vertical="center" wrapText="1"/>
    </xf>
    <xf numFmtId="0" fontId="17" fillId="22" borderId="54" xfId="23" applyFont="1" applyFill="1" applyBorder="1" applyAlignment="1">
      <alignment horizontal="center" vertical="center" wrapText="1"/>
    </xf>
    <xf numFmtId="0" fontId="17" fillId="22" borderId="55" xfId="23" applyFont="1" applyFill="1" applyBorder="1" applyAlignment="1">
      <alignment horizontal="center" vertical="center" wrapText="1"/>
    </xf>
    <xf numFmtId="0" fontId="17" fillId="16" borderId="58" xfId="23" applyFont="1" applyFill="1" applyBorder="1" applyAlignment="1">
      <alignment horizontal="center" vertical="center" wrapText="1"/>
    </xf>
    <xf numFmtId="0" fontId="17" fillId="16" borderId="65" xfId="23" applyFont="1" applyFill="1" applyBorder="1" applyAlignment="1">
      <alignment horizontal="center" vertical="center" wrapText="1"/>
    </xf>
    <xf numFmtId="0" fontId="17" fillId="16" borderId="43" xfId="23" applyFont="1" applyFill="1" applyBorder="1" applyAlignment="1">
      <alignment horizontal="center" vertical="center" wrapText="1"/>
    </xf>
    <xf numFmtId="0" fontId="17" fillId="16" borderId="49" xfId="23" applyFont="1" applyFill="1" applyBorder="1" applyAlignment="1">
      <alignment horizontal="center" vertical="center" wrapText="1"/>
    </xf>
    <xf numFmtId="0" fontId="17" fillId="16" borderId="66" xfId="23" applyFont="1" applyFill="1" applyBorder="1" applyAlignment="1">
      <alignment horizontal="center" vertical="center" wrapText="1"/>
    </xf>
    <xf numFmtId="0" fontId="17" fillId="16" borderId="67" xfId="23" applyFont="1" applyFill="1" applyBorder="1" applyAlignment="1">
      <alignment horizontal="center" vertical="center" wrapText="1"/>
    </xf>
    <xf numFmtId="0" fontId="17" fillId="11" borderId="43" xfId="23" applyFont="1" applyFill="1" applyBorder="1" applyAlignment="1">
      <alignment horizontal="center" vertical="center" wrapText="1"/>
    </xf>
    <xf numFmtId="0" fontId="17" fillId="11" borderId="48" xfId="23" applyFont="1" applyFill="1" applyBorder="1" applyAlignment="1">
      <alignment horizontal="center" vertical="center" wrapText="1"/>
    </xf>
    <xf numFmtId="0" fontId="17" fillId="11" borderId="49" xfId="23" applyFont="1" applyFill="1" applyBorder="1" applyAlignment="1">
      <alignment horizontal="center" vertical="center" wrapText="1"/>
    </xf>
    <xf numFmtId="0" fontId="17" fillId="15" borderId="43" xfId="23" applyFont="1" applyFill="1" applyBorder="1" applyAlignment="1">
      <alignment horizontal="center" vertical="center" wrapText="1"/>
    </xf>
    <xf numFmtId="0" fontId="17" fillId="15" borderId="48" xfId="23" applyFont="1" applyFill="1" applyBorder="1" applyAlignment="1">
      <alignment horizontal="center" vertical="center" wrapText="1"/>
    </xf>
    <xf numFmtId="0" fontId="17" fillId="15" borderId="56" xfId="23" applyFont="1" applyFill="1" applyBorder="1" applyAlignment="1">
      <alignment horizontal="center" vertical="center" wrapText="1"/>
    </xf>
    <xf numFmtId="0" fontId="17" fillId="14" borderId="43" xfId="23" applyFont="1" applyFill="1" applyBorder="1" applyAlignment="1">
      <alignment horizontal="center" vertical="center" wrapText="1"/>
    </xf>
    <xf numFmtId="0" fontId="17" fillId="14" borderId="48" xfId="23" applyFont="1" applyFill="1" applyBorder="1" applyAlignment="1">
      <alignment horizontal="center" vertical="center" wrapText="1"/>
    </xf>
    <xf numFmtId="0" fontId="17" fillId="14" borderId="56" xfId="23" applyFont="1" applyFill="1" applyBorder="1" applyAlignment="1">
      <alignment horizontal="center" vertical="center" wrapText="1"/>
    </xf>
    <xf numFmtId="0" fontId="17" fillId="9" borderId="43" xfId="23" applyFont="1" applyFill="1" applyBorder="1" applyAlignment="1">
      <alignment horizontal="center" vertical="center" wrapText="1"/>
    </xf>
    <xf numFmtId="0" fontId="17" fillId="9" borderId="56" xfId="23" applyFont="1" applyFill="1" applyBorder="1" applyAlignment="1">
      <alignment horizontal="center" vertical="center" wrapText="1"/>
    </xf>
    <xf numFmtId="0" fontId="17" fillId="15" borderId="49" xfId="23" applyFont="1" applyFill="1" applyBorder="1" applyAlignment="1">
      <alignment horizontal="center" vertical="center" wrapText="1"/>
    </xf>
    <xf numFmtId="0" fontId="17" fillId="9" borderId="48" xfId="23" applyFont="1" applyFill="1" applyBorder="1" applyAlignment="1">
      <alignment horizontal="center" vertical="center" wrapText="1"/>
    </xf>
    <xf numFmtId="0" fontId="18" fillId="4" borderId="1" xfId="23" applyFont="1" applyFill="1" applyBorder="1" applyAlignment="1">
      <alignment horizontal="center" vertical="center" wrapText="1"/>
    </xf>
    <xf numFmtId="0" fontId="18" fillId="4" borderId="3" xfId="23" applyFont="1" applyFill="1" applyBorder="1" applyAlignment="1">
      <alignment horizontal="center" vertical="center" wrapText="1"/>
    </xf>
    <xf numFmtId="0" fontId="18" fillId="4" borderId="5" xfId="23" applyFont="1" applyFill="1" applyBorder="1" applyAlignment="1">
      <alignment horizontal="center" vertical="center" wrapText="1"/>
    </xf>
    <xf numFmtId="0" fontId="17" fillId="18" borderId="14" xfId="23" applyFont="1" applyFill="1" applyBorder="1" applyAlignment="1">
      <alignment horizontal="center" vertical="center" wrapText="1"/>
    </xf>
    <xf numFmtId="0" fontId="17" fillId="19" borderId="14" xfId="23" applyFont="1" applyFill="1" applyBorder="1" applyAlignment="1">
      <alignment horizontal="center" vertical="center" wrapText="1"/>
    </xf>
    <xf numFmtId="0" fontId="17" fillId="13" borderId="30" xfId="23" applyFont="1" applyFill="1" applyBorder="1" applyAlignment="1">
      <alignment horizontal="center" vertical="center" wrapText="1"/>
    </xf>
    <xf numFmtId="0" fontId="17" fillId="13" borderId="59" xfId="23" applyFont="1" applyFill="1" applyBorder="1" applyAlignment="1">
      <alignment horizontal="center" vertical="center" wrapText="1"/>
    </xf>
    <xf numFmtId="0" fontId="17" fillId="13" borderId="21" xfId="23" applyFont="1" applyFill="1" applyBorder="1" applyAlignment="1">
      <alignment horizontal="center" vertical="center" wrapText="1"/>
    </xf>
    <xf numFmtId="0" fontId="17" fillId="15" borderId="63" xfId="23" applyFont="1" applyFill="1" applyBorder="1" applyAlignment="1">
      <alignment horizontal="center" vertical="center" wrapText="1"/>
    </xf>
    <xf numFmtId="0" fontId="17" fillId="15" borderId="21" xfId="23" applyFont="1" applyFill="1" applyBorder="1" applyAlignment="1">
      <alignment horizontal="center" vertical="center" wrapText="1"/>
    </xf>
    <xf numFmtId="0" fontId="17" fillId="22" borderId="30" xfId="23" applyFont="1" applyFill="1" applyBorder="1" applyAlignment="1">
      <alignment horizontal="center" vertical="center" wrapText="1"/>
    </xf>
    <xf numFmtId="0" fontId="17" fillId="22" borderId="59" xfId="23" applyFont="1" applyFill="1" applyBorder="1" applyAlignment="1">
      <alignment horizontal="center" vertical="center" wrapText="1"/>
    </xf>
    <xf numFmtId="0" fontId="17" fillId="22" borderId="21" xfId="23" applyFont="1" applyFill="1" applyBorder="1" applyAlignment="1">
      <alignment horizontal="center" vertical="center" wrapText="1"/>
    </xf>
    <xf numFmtId="0" fontId="17" fillId="16" borderId="63" xfId="23" applyFont="1" applyFill="1" applyBorder="1" applyAlignment="1">
      <alignment horizontal="center" vertical="center" wrapText="1"/>
    </xf>
    <xf numFmtId="0" fontId="17" fillId="16" borderId="64" xfId="23" applyFont="1" applyFill="1" applyBorder="1" applyAlignment="1">
      <alignment horizontal="center" vertical="center" wrapText="1"/>
    </xf>
    <xf numFmtId="0" fontId="17" fillId="16" borderId="18" xfId="23" applyFont="1" applyFill="1" applyBorder="1" applyAlignment="1">
      <alignment horizontal="center" vertical="center" wrapText="1"/>
    </xf>
    <xf numFmtId="0" fontId="17" fillId="16" borderId="19" xfId="23" applyFont="1" applyFill="1" applyBorder="1" applyAlignment="1">
      <alignment horizontal="center" vertical="center" wrapText="1"/>
    </xf>
    <xf numFmtId="0" fontId="17" fillId="16" borderId="36" xfId="23" applyFont="1" applyFill="1" applyBorder="1" applyAlignment="1">
      <alignment horizontal="center" vertical="center" wrapText="1"/>
    </xf>
    <xf numFmtId="0" fontId="17" fillId="16" borderId="45" xfId="23" applyFont="1" applyFill="1" applyBorder="1" applyAlignment="1">
      <alignment horizontal="center" vertical="center" wrapText="1"/>
    </xf>
    <xf numFmtId="0" fontId="17" fillId="4" borderId="4" xfId="23" applyFont="1" applyFill="1" applyBorder="1" applyAlignment="1">
      <alignment horizontal="center" vertical="center" wrapText="1"/>
    </xf>
    <xf numFmtId="0" fontId="17" fillId="4" borderId="7" xfId="23" applyFont="1" applyFill="1" applyBorder="1" applyAlignment="1">
      <alignment horizontal="center" vertical="center" wrapText="1"/>
    </xf>
    <xf numFmtId="0" fontId="17" fillId="4" borderId="48" xfId="23" applyFont="1" applyFill="1" applyBorder="1" applyAlignment="1">
      <alignment horizontal="center" vertical="center" wrapText="1"/>
    </xf>
    <xf numFmtId="0" fontId="17" fillId="4" borderId="59" xfId="23" applyFont="1" applyFill="1" applyBorder="1" applyAlignment="1">
      <alignment horizontal="center" vertical="center" wrapText="1"/>
    </xf>
    <xf numFmtId="0" fontId="17" fillId="4" borderId="38" xfId="23" applyFont="1" applyFill="1" applyBorder="1" applyAlignment="1">
      <alignment horizontal="center" vertical="center" wrapText="1"/>
    </xf>
    <xf numFmtId="0" fontId="17" fillId="4" borderId="20" xfId="23" applyFont="1" applyFill="1" applyBorder="1" applyAlignment="1">
      <alignment horizontal="center" vertical="center" wrapText="1"/>
    </xf>
    <xf numFmtId="0" fontId="17" fillId="4" borderId="14" xfId="23" applyFont="1" applyFill="1" applyBorder="1" applyAlignment="1">
      <alignment horizontal="center" vertical="center" wrapText="1"/>
    </xf>
    <xf numFmtId="0" fontId="17" fillId="4" borderId="34" xfId="23" applyFont="1" applyFill="1" applyBorder="1" applyAlignment="1">
      <alignment horizontal="center" vertical="center" wrapText="1"/>
    </xf>
    <xf numFmtId="0" fontId="17" fillId="17" borderId="14" xfId="23" applyFont="1" applyFill="1" applyBorder="1" applyAlignment="1">
      <alignment horizontal="center" vertical="center" wrapText="1"/>
    </xf>
    <xf numFmtId="0" fontId="17" fillId="4" borderId="56" xfId="23" applyFont="1" applyFill="1" applyBorder="1" applyAlignment="1">
      <alignment horizontal="center" vertical="center" wrapText="1"/>
    </xf>
    <xf numFmtId="0" fontId="1" fillId="8" borderId="1" xfId="23" applyFill="1" applyBorder="1" applyAlignment="1">
      <alignment horizontal="center" vertical="center" wrapText="1"/>
    </xf>
    <xf numFmtId="0" fontId="1" fillId="8" borderId="3" xfId="23" applyFill="1" applyBorder="1" applyAlignment="1">
      <alignment horizontal="center" vertical="center" wrapText="1"/>
    </xf>
    <xf numFmtId="0" fontId="1" fillId="8" borderId="5" xfId="23" applyFill="1" applyBorder="1" applyAlignment="1">
      <alignment horizontal="center" vertical="center" wrapText="1"/>
    </xf>
    <xf numFmtId="0" fontId="17" fillId="20" borderId="4" xfId="23" applyFont="1" applyFill="1" applyBorder="1" applyAlignment="1">
      <alignment horizontal="center" vertical="center" wrapText="1"/>
    </xf>
    <xf numFmtId="0" fontId="17" fillId="20" borderId="38" xfId="23" applyFont="1" applyFill="1" applyBorder="1" applyAlignment="1">
      <alignment horizontal="center" vertical="center" wrapText="1"/>
    </xf>
    <xf numFmtId="0" fontId="17" fillId="20" borderId="7" xfId="23" applyFont="1" applyFill="1" applyBorder="1" applyAlignment="1">
      <alignment horizontal="center" vertical="center" wrapText="1"/>
    </xf>
    <xf numFmtId="0" fontId="17" fillId="20" borderId="20" xfId="23" applyFont="1" applyFill="1" applyBorder="1" applyAlignment="1">
      <alignment horizontal="center" vertical="center" wrapText="1"/>
    </xf>
    <xf numFmtId="0" fontId="17" fillId="20" borderId="14" xfId="23" applyFont="1" applyFill="1" applyBorder="1" applyAlignment="1">
      <alignment horizontal="center" vertical="center" wrapText="1"/>
    </xf>
    <xf numFmtId="0" fontId="17" fillId="20" borderId="34" xfId="23" applyFont="1" applyFill="1" applyBorder="1" applyAlignment="1">
      <alignment horizontal="center" vertical="center" wrapText="1"/>
    </xf>
    <xf numFmtId="0" fontId="1" fillId="21" borderId="1" xfId="23" applyFill="1" applyBorder="1" applyAlignment="1">
      <alignment horizontal="center" vertical="center" wrapText="1"/>
    </xf>
    <xf numFmtId="0" fontId="1" fillId="21" borderId="3" xfId="23" applyFill="1" applyBorder="1" applyAlignment="1">
      <alignment horizontal="center" vertical="center" wrapText="1"/>
    </xf>
    <xf numFmtId="0" fontId="1" fillId="21" borderId="5" xfId="23" applyFill="1" applyBorder="1" applyAlignment="1">
      <alignment horizontal="center" vertical="center" wrapText="1"/>
    </xf>
    <xf numFmtId="0" fontId="3" fillId="4" borderId="1" xfId="23" applyFont="1" applyFill="1" applyBorder="1" applyAlignment="1">
      <alignment horizontal="center" vertical="center" wrapText="1"/>
    </xf>
    <xf numFmtId="0" fontId="3" fillId="4" borderId="3" xfId="23" applyFont="1" applyFill="1" applyBorder="1" applyAlignment="1">
      <alignment horizontal="center" vertical="center" wrapText="1"/>
    </xf>
    <xf numFmtId="0" fontId="3" fillId="4" borderId="5" xfId="23" applyFont="1" applyFill="1" applyBorder="1" applyAlignment="1">
      <alignment horizontal="center" vertical="center" wrapText="1"/>
    </xf>
    <xf numFmtId="0" fontId="17" fillId="4" borderId="1" xfId="23" applyFont="1" applyFill="1" applyBorder="1" applyAlignment="1">
      <alignment horizontal="center" vertical="center" wrapText="1"/>
    </xf>
    <xf numFmtId="0" fontId="17" fillId="4" borderId="5" xfId="23" applyFont="1" applyFill="1" applyBorder="1" applyAlignment="1">
      <alignment horizontal="center" vertical="center" wrapText="1"/>
    </xf>
    <xf numFmtId="0" fontId="17" fillId="4" borderId="3" xfId="23" applyFont="1" applyFill="1" applyBorder="1" applyAlignment="1">
      <alignment horizontal="center" vertical="center" wrapText="1"/>
    </xf>
    <xf numFmtId="0" fontId="17" fillId="4" borderId="61" xfId="23" applyFont="1" applyFill="1" applyBorder="1" applyAlignment="1">
      <alignment horizontal="center" vertical="center" wrapText="1"/>
    </xf>
    <xf numFmtId="0" fontId="17" fillId="4" borderId="60" xfId="23" applyFont="1" applyFill="1" applyBorder="1" applyAlignment="1">
      <alignment horizontal="center" vertical="center" wrapText="1"/>
    </xf>
    <xf numFmtId="0" fontId="20" fillId="4" borderId="4" xfId="23" applyFont="1" applyFill="1" applyBorder="1" applyAlignment="1">
      <alignment horizontal="center" vertical="center" wrapText="1"/>
    </xf>
    <xf numFmtId="0" fontId="20" fillId="4" borderId="38" xfId="23" applyFont="1" applyFill="1" applyBorder="1" applyAlignment="1">
      <alignment horizontal="center" vertical="center" wrapText="1"/>
    </xf>
    <xf numFmtId="0" fontId="20" fillId="4" borderId="7" xfId="23" applyFont="1" applyFill="1" applyBorder="1" applyAlignment="1">
      <alignment horizontal="center" vertical="center" wrapText="1"/>
    </xf>
    <xf numFmtId="0" fontId="20" fillId="4" borderId="1" xfId="23" applyFont="1" applyFill="1" applyBorder="1" applyAlignment="1">
      <alignment horizontal="center" vertical="center" wrapText="1"/>
    </xf>
    <xf numFmtId="0" fontId="20" fillId="4" borderId="3" xfId="23" applyFont="1" applyFill="1" applyBorder="1" applyAlignment="1">
      <alignment horizontal="center" vertical="center" wrapText="1"/>
    </xf>
    <xf numFmtId="0" fontId="20" fillId="4" borderId="5" xfId="23" applyFont="1" applyFill="1" applyBorder="1" applyAlignment="1">
      <alignment horizontal="center" vertical="center" wrapText="1"/>
    </xf>
    <xf numFmtId="0" fontId="17" fillId="4" borderId="52" xfId="23" applyFont="1" applyFill="1" applyBorder="1" applyAlignment="1">
      <alignment horizontal="center" vertical="center" wrapText="1"/>
    </xf>
    <xf numFmtId="2" fontId="2" fillId="2" borderId="4" xfId="23" applyNumberFormat="1" applyFont="1" applyFill="1" applyBorder="1" applyAlignment="1">
      <alignment horizontal="center" vertical="center" wrapText="1"/>
    </xf>
    <xf numFmtId="2" fontId="2" fillId="2" borderId="38" xfId="23" applyNumberFormat="1" applyFont="1" applyFill="1" applyBorder="1" applyAlignment="1">
      <alignment horizontal="center" vertical="center" wrapText="1"/>
    </xf>
    <xf numFmtId="2" fontId="2" fillId="2" borderId="3" xfId="23" applyNumberFormat="1" applyFont="1" applyFill="1" applyBorder="1" applyAlignment="1">
      <alignment horizontal="center" vertical="center" wrapText="1"/>
    </xf>
    <xf numFmtId="2" fontId="2" fillId="2" borderId="5" xfId="23" applyNumberFormat="1" applyFont="1" applyFill="1" applyBorder="1" applyAlignment="1">
      <alignment horizontal="center" vertical="center" wrapText="1"/>
    </xf>
    <xf numFmtId="2" fontId="20" fillId="3" borderId="1" xfId="23" applyNumberFormat="1" applyFont="1" applyFill="1" applyBorder="1" applyAlignment="1">
      <alignment horizontal="center" vertical="center" wrapText="1"/>
    </xf>
    <xf numFmtId="2" fontId="20" fillId="3" borderId="3" xfId="23" applyNumberFormat="1" applyFont="1" applyFill="1" applyBorder="1" applyAlignment="1">
      <alignment horizontal="center" vertical="center" wrapText="1"/>
    </xf>
    <xf numFmtId="2" fontId="20" fillId="3" borderId="5" xfId="23" applyNumberFormat="1" applyFont="1" applyFill="1" applyBorder="1" applyAlignment="1">
      <alignment horizontal="center" vertical="center" wrapText="1"/>
    </xf>
    <xf numFmtId="0" fontId="1" fillId="4" borderId="3" xfId="23" applyFill="1" applyBorder="1" applyAlignment="1">
      <alignment horizontal="center" vertical="center" wrapText="1"/>
    </xf>
    <xf numFmtId="0" fontId="1" fillId="4" borderId="38" xfId="23" applyFill="1" applyBorder="1" applyAlignment="1">
      <alignment horizontal="center" vertical="center" wrapText="1"/>
    </xf>
    <xf numFmtId="0" fontId="1" fillId="4" borderId="7" xfId="23" applyFill="1" applyBorder="1" applyAlignment="1">
      <alignment horizontal="center" vertical="center" wrapText="1"/>
    </xf>
    <xf numFmtId="2" fontId="20" fillId="3" borderId="4" xfId="23" applyNumberFormat="1" applyFont="1" applyFill="1" applyBorder="1" applyAlignment="1">
      <alignment horizontal="center" vertical="center" wrapText="1"/>
    </xf>
    <xf numFmtId="2" fontId="20" fillId="3" borderId="38" xfId="23" applyNumberFormat="1" applyFont="1" applyFill="1" applyBorder="1" applyAlignment="1">
      <alignment horizontal="center" vertical="center" wrapText="1"/>
    </xf>
    <xf numFmtId="2" fontId="20" fillId="3" borderId="7" xfId="23" applyNumberFormat="1" applyFont="1" applyFill="1" applyBorder="1" applyAlignment="1">
      <alignment horizontal="center" vertical="center" wrapText="1"/>
    </xf>
    <xf numFmtId="0" fontId="2" fillId="4" borderId="3" xfId="23" applyFont="1" applyFill="1" applyBorder="1" applyAlignment="1">
      <alignment horizontal="center" vertical="center" wrapText="1"/>
    </xf>
    <xf numFmtId="0" fontId="1" fillId="0" borderId="3" xfId="23" applyBorder="1" applyAlignment="1">
      <alignment horizontal="center" vertical="center" wrapText="1"/>
    </xf>
    <xf numFmtId="0" fontId="1" fillId="0" borderId="5" xfId="23" applyBorder="1" applyAlignment="1">
      <alignment horizontal="center" vertical="center" wrapText="1"/>
    </xf>
    <xf numFmtId="2" fontId="2" fillId="3" borderId="7" xfId="7" applyNumberFormat="1" applyFont="1" applyFill="1" applyBorder="1" applyAlignment="1">
      <alignment horizontal="center" vertical="center" wrapText="1"/>
    </xf>
    <xf numFmtId="2" fontId="2" fillId="3" borderId="34" xfId="7" applyNumberFormat="1" applyFont="1" applyFill="1" applyBorder="1" applyAlignment="1">
      <alignment horizontal="center" vertical="center" wrapText="1"/>
    </xf>
    <xf numFmtId="166" fontId="2" fillId="4" borderId="1" xfId="7" applyFont="1" applyFill="1" applyBorder="1" applyAlignment="1">
      <alignment horizontal="center" vertical="center" wrapText="1"/>
    </xf>
    <xf numFmtId="166" fontId="2" fillId="4" borderId="5" xfId="7" applyFont="1" applyFill="1" applyBorder="1" applyAlignment="1">
      <alignment horizontal="center" vertical="center" wrapText="1"/>
    </xf>
    <xf numFmtId="2" fontId="2" fillId="3" borderId="1" xfId="7" applyNumberFormat="1" applyFont="1" applyFill="1" applyBorder="1" applyAlignment="1">
      <alignment horizontal="center" vertical="center"/>
    </xf>
    <xf numFmtId="2" fontId="2" fillId="3" borderId="3" xfId="7" applyNumberFormat="1" applyFont="1" applyFill="1" applyBorder="1" applyAlignment="1">
      <alignment horizontal="center" vertical="center"/>
    </xf>
    <xf numFmtId="2" fontId="2" fillId="3" borderId="5" xfId="7" applyNumberFormat="1" applyFont="1" applyFill="1" applyBorder="1" applyAlignment="1">
      <alignment horizontal="center" vertical="center"/>
    </xf>
    <xf numFmtId="0" fontId="19" fillId="12" borderId="1" xfId="23" applyFont="1" applyFill="1" applyBorder="1" applyAlignment="1">
      <alignment horizontal="center" vertical="center" wrapText="1"/>
    </xf>
    <xf numFmtId="0" fontId="19" fillId="12" borderId="5" xfId="23" applyFont="1" applyFill="1" applyBorder="1" applyAlignment="1">
      <alignment horizontal="center" vertical="center" wrapText="1"/>
    </xf>
    <xf numFmtId="0" fontId="17" fillId="4" borderId="63" xfId="23" applyFont="1" applyFill="1" applyBorder="1" applyAlignment="1">
      <alignment horizontal="center" vertical="center" wrapText="1"/>
    </xf>
    <xf numFmtId="2" fontId="2" fillId="23" borderId="12" xfId="19" applyNumberFormat="1" applyFont="1" applyFill="1" applyBorder="1" applyAlignment="1">
      <alignment horizontal="center"/>
    </xf>
    <xf numFmtId="2" fontId="2" fillId="23" borderId="39" xfId="19" applyNumberFormat="1" applyFont="1" applyFill="1" applyBorder="1" applyAlignment="1">
      <alignment horizontal="center"/>
    </xf>
    <xf numFmtId="2" fontId="2" fillId="23" borderId="16" xfId="19" applyNumberFormat="1" applyFont="1" applyFill="1" applyBorder="1" applyAlignment="1">
      <alignment horizontal="center"/>
    </xf>
    <xf numFmtId="2" fontId="2" fillId="23" borderId="15" xfId="22" applyNumberFormat="1" applyFont="1" applyFill="1" applyBorder="1" applyAlignment="1">
      <alignment horizontal="center"/>
    </xf>
    <xf numFmtId="166" fontId="2" fillId="4" borderId="4" xfId="7" applyFont="1" applyFill="1" applyBorder="1" applyAlignment="1">
      <alignment horizontal="center" vertical="center"/>
    </xf>
    <xf numFmtId="166" fontId="11" fillId="4" borderId="38" xfId="7" applyFont="1" applyFill="1" applyBorder="1" applyAlignment="1">
      <alignment horizontal="center" vertical="center"/>
    </xf>
    <xf numFmtId="166" fontId="11" fillId="4" borderId="1" xfId="7" applyFont="1" applyFill="1" applyBorder="1" applyAlignment="1">
      <alignment horizontal="center" vertical="center"/>
    </xf>
    <xf numFmtId="166" fontId="11" fillId="4" borderId="5" xfId="7" applyFont="1" applyFill="1" applyBorder="1" applyAlignment="1">
      <alignment horizontal="center" vertical="center"/>
    </xf>
    <xf numFmtId="2" fontId="15" fillId="3" borderId="4" xfId="7" applyNumberFormat="1" applyFont="1" applyFill="1" applyBorder="1" applyAlignment="1">
      <alignment horizontal="center" vertical="center"/>
    </xf>
    <xf numFmtId="2" fontId="15" fillId="3" borderId="38" xfId="7" applyNumberFormat="1" applyFont="1" applyFill="1" applyBorder="1" applyAlignment="1">
      <alignment horizontal="center" vertical="center"/>
    </xf>
    <xf numFmtId="2" fontId="15" fillId="3" borderId="5" xfId="7" applyNumberFormat="1" applyFont="1" applyFill="1" applyBorder="1" applyAlignment="1">
      <alignment horizontal="center" vertical="center"/>
    </xf>
    <xf numFmtId="2" fontId="2" fillId="3" borderId="38" xfId="7" applyNumberFormat="1" applyFont="1" applyFill="1" applyBorder="1" applyAlignment="1">
      <alignment horizontal="center" vertical="center"/>
    </xf>
    <xf numFmtId="2" fontId="2" fillId="3" borderId="6" xfId="7" applyNumberFormat="1" applyFont="1" applyFill="1" applyBorder="1" applyAlignment="1">
      <alignment horizontal="center" vertical="center" wrapText="1"/>
    </xf>
    <xf numFmtId="2" fontId="2" fillId="3" borderId="53" xfId="7" applyNumberFormat="1" applyFont="1" applyFill="1" applyBorder="1" applyAlignment="1">
      <alignment horizontal="center" vertical="center" wrapText="1"/>
    </xf>
    <xf numFmtId="2" fontId="2" fillId="3" borderId="8" xfId="7" applyNumberFormat="1" applyFont="1" applyFill="1" applyBorder="1" applyAlignment="1">
      <alignment horizontal="center" vertical="center" wrapText="1"/>
    </xf>
    <xf numFmtId="2" fontId="2" fillId="23" borderId="15" xfId="15" applyNumberFormat="1" applyFont="1" applyFill="1" applyBorder="1" applyAlignment="1">
      <alignment horizontal="center"/>
    </xf>
    <xf numFmtId="2" fontId="2" fillId="23" borderId="15" xfId="16" applyNumberFormat="1" applyFont="1" applyFill="1" applyBorder="1" applyAlignment="1">
      <alignment horizontal="center"/>
    </xf>
    <xf numFmtId="2" fontId="2" fillId="23" borderId="12" xfId="17" applyNumberFormat="1" applyFont="1" applyFill="1" applyBorder="1" applyAlignment="1">
      <alignment horizontal="center"/>
    </xf>
    <xf numFmtId="2" fontId="2" fillId="23" borderId="39" xfId="17" applyNumberFormat="1" applyFont="1" applyFill="1" applyBorder="1" applyAlignment="1">
      <alignment horizontal="center"/>
    </xf>
    <xf numFmtId="2" fontId="2" fillId="23" borderId="16" xfId="17" applyNumberFormat="1" applyFont="1" applyFill="1" applyBorder="1" applyAlignment="1">
      <alignment horizontal="center"/>
    </xf>
    <xf numFmtId="2" fontId="2" fillId="23" borderId="15" xfId="18" applyNumberFormat="1" applyFont="1" applyFill="1" applyBorder="1" applyAlignment="1">
      <alignment horizontal="center"/>
    </xf>
    <xf numFmtId="9" fontId="28" fillId="7" borderId="29" xfId="1" applyFont="1" applyFill="1" applyBorder="1" applyAlignment="1">
      <alignment horizontal="center"/>
    </xf>
  </cellXfs>
  <cellStyles count="24">
    <cellStyle name="Comma" xfId="14" builtinId="3"/>
    <cellStyle name="Hyperlink 2" xfId="6" xr:uid="{00000000-0005-0000-0000-000001000000}"/>
    <cellStyle name="Hyperlink 3" xfId="8" xr:uid="{00000000-0005-0000-0000-000002000000}"/>
    <cellStyle name="Normal" xfId="0" builtinId="0"/>
    <cellStyle name="Normal 10" xfId="13" xr:uid="{00000000-0005-0000-0000-000004000000}"/>
    <cellStyle name="Normal 11" xfId="15" xr:uid="{00000000-0005-0000-0000-000005000000}"/>
    <cellStyle name="Normal 12" xfId="16" xr:uid="{00000000-0005-0000-0000-000006000000}"/>
    <cellStyle name="Normal 13" xfId="17" xr:uid="{00000000-0005-0000-0000-000007000000}"/>
    <cellStyle name="Normal 14" xfId="18" xr:uid="{00000000-0005-0000-0000-000008000000}"/>
    <cellStyle name="Normal 15" xfId="19" xr:uid="{00000000-0005-0000-0000-000009000000}"/>
    <cellStyle name="Normal 16" xfId="22" xr:uid="{00000000-0005-0000-0000-00000A000000}"/>
    <cellStyle name="Normal 17" xfId="23" xr:uid="{00000000-0005-0000-0000-00000B000000}"/>
    <cellStyle name="Normal 2" xfId="3" xr:uid="{00000000-0005-0000-0000-00000C000000}"/>
    <cellStyle name="Normal 3" xfId="7" xr:uid="{00000000-0005-0000-0000-00000D000000}"/>
    <cellStyle name="Normal 3 2" xfId="20" xr:uid="{00000000-0005-0000-0000-00000E000000}"/>
    <cellStyle name="Normal 4" xfId="10" xr:uid="{00000000-0005-0000-0000-00000F000000}"/>
    <cellStyle name="Normal 5" xfId="4" xr:uid="{00000000-0005-0000-0000-000010000000}"/>
    <cellStyle name="Normal 6" xfId="5" xr:uid="{00000000-0005-0000-0000-000011000000}"/>
    <cellStyle name="Normal 7" xfId="9" xr:uid="{00000000-0005-0000-0000-000012000000}"/>
    <cellStyle name="Normal 8" xfId="11" xr:uid="{00000000-0005-0000-0000-000013000000}"/>
    <cellStyle name="Normal 9" xfId="12" xr:uid="{00000000-0005-0000-0000-000014000000}"/>
    <cellStyle name="Percent" xfId="1" builtinId="5"/>
    <cellStyle name="Percent 2" xfId="21" xr:uid="{00000000-0005-0000-0000-000016000000}"/>
    <cellStyle name="היפר-קישור" xfId="2" builtinId="8"/>
  </cellStyles>
  <dxfs count="0"/>
  <tableStyles count="0" defaultTableStyle="TableStyleMedium2" defaultPivotStyle="PivotStyleLight16"/>
  <colors>
    <mruColors>
      <color rgb="FFCC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he-IL"/>
              <a:t>ספיקות</a:t>
            </a:r>
            <a:r>
              <a:rPr lang="he-IL" baseline="0"/>
              <a:t> מצטבר חודשי </a:t>
            </a:r>
            <a:endParaRPr lang="he-IL" sz="1800">
              <a:cs typeface="+mn-cs"/>
            </a:endParaRPr>
          </a:p>
        </c:rich>
      </c:tx>
      <c:overlay val="0"/>
    </c:title>
    <c:autoTitleDeleted val="0"/>
    <c:plotArea>
      <c:layout>
        <c:manualLayout>
          <c:layoutTarget val="inner"/>
          <c:xMode val="edge"/>
          <c:yMode val="edge"/>
          <c:x val="0.13131935583150944"/>
          <c:y val="0.17942882139732627"/>
          <c:w val="0.76141586706229425"/>
          <c:h val="0.66654278192926331"/>
        </c:manualLayout>
      </c:layout>
      <c:barChart>
        <c:barDir val="col"/>
        <c:grouping val="clustered"/>
        <c:varyColors val="0"/>
        <c:ser>
          <c:idx val="0"/>
          <c:order val="0"/>
          <c:tx>
            <c:strRef>
              <c:f>'נתונים לדוח שנתי'!$B$6</c:f>
              <c:strCache>
                <c:ptCount val="1"/>
                <c:pt idx="0">
                  <c:v>סך שפכים חודשי</c:v>
                </c:pt>
              </c:strCache>
            </c:strRef>
          </c:tx>
          <c:spPr>
            <a:solidFill>
              <a:schemeClr val="accent4">
                <a:lumMod val="40000"/>
                <a:lumOff val="60000"/>
              </a:schemeClr>
            </a:solidFill>
          </c:spPr>
          <c:invertIfNegative val="0"/>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שנתי'!$B$8:$B$19</c:f>
              <c:numCache>
                <c:formatCode>#,##0</c:formatCode>
                <c:ptCount val="12"/>
                <c:pt idx="0">
                  <c:v>62475</c:v>
                </c:pt>
                <c:pt idx="1">
                  <c:v>61289</c:v>
                </c:pt>
                <c:pt idx="2">
                  <c:v>79463</c:v>
                </c:pt>
                <c:pt idx="3">
                  <c:v>68265</c:v>
                </c:pt>
                <c:pt idx="4">
                  <c:v>73112</c:v>
                </c:pt>
                <c:pt idx="5">
                  <c:v>69084</c:v>
                </c:pt>
                <c:pt idx="6">
                  <c:v>76865</c:v>
                </c:pt>
                <c:pt idx="7">
                  <c:v>76756</c:v>
                </c:pt>
                <c:pt idx="8">
                  <c:v>81780</c:v>
                </c:pt>
                <c:pt idx="9">
                  <c:v>77657</c:v>
                </c:pt>
                <c:pt idx="10">
                  <c:v>78709</c:v>
                </c:pt>
                <c:pt idx="11">
                  <c:v>83842</c:v>
                </c:pt>
              </c:numCache>
            </c:numRef>
          </c:val>
          <c:extLst>
            <c:ext xmlns:c16="http://schemas.microsoft.com/office/drawing/2014/chart" uri="{C3380CC4-5D6E-409C-BE32-E72D297353CC}">
              <c16:uniqueId val="{00000000-F3DD-4E17-8853-3F75D35BF801}"/>
            </c:ext>
          </c:extLst>
        </c:ser>
        <c:dLbls>
          <c:showLegendKey val="0"/>
          <c:showVal val="0"/>
          <c:showCatName val="0"/>
          <c:showSerName val="0"/>
          <c:showPercent val="0"/>
          <c:showBubbleSize val="0"/>
        </c:dLbls>
        <c:gapWidth val="150"/>
        <c:axId val="370854432"/>
        <c:axId val="462390120"/>
      </c:barChart>
      <c:dateAx>
        <c:axId val="370854432"/>
        <c:scaling>
          <c:orientation val="minMax"/>
        </c:scaling>
        <c:delete val="0"/>
        <c:axPos val="b"/>
        <c:title>
          <c:tx>
            <c:rich>
              <a:bodyPr rot="0" vert="horz"/>
              <a:lstStyle/>
              <a:p>
                <a:pPr>
                  <a:defRPr/>
                </a:pPr>
                <a:r>
                  <a:rPr lang="he-IL"/>
                  <a:t>חודש</a:t>
                </a:r>
              </a:p>
            </c:rich>
          </c:tx>
          <c:overlay val="0"/>
        </c:title>
        <c:numFmt formatCode="General" sourceLinked="1"/>
        <c:majorTickMark val="out"/>
        <c:minorTickMark val="none"/>
        <c:tickLblPos val="nextTo"/>
        <c:txPr>
          <a:bodyPr rot="-60000000" vert="horz"/>
          <a:lstStyle/>
          <a:p>
            <a:pPr>
              <a:defRPr/>
            </a:pPr>
            <a:endParaRPr lang="he-IL"/>
          </a:p>
        </c:txPr>
        <c:crossAx val="462390120"/>
        <c:crosses val="autoZero"/>
        <c:auto val="0"/>
        <c:lblOffset val="100"/>
        <c:baseTimeUnit val="days"/>
      </c:dateAx>
      <c:valAx>
        <c:axId val="462390120"/>
        <c:scaling>
          <c:orientation val="minMax"/>
        </c:scaling>
        <c:delete val="0"/>
        <c:axPos val="l"/>
        <c:majorGridlines/>
        <c:title>
          <c:tx>
            <c:rich>
              <a:bodyPr rot="-5400000" vert="horz"/>
              <a:lstStyle/>
              <a:p>
                <a:pPr>
                  <a:defRPr/>
                </a:pPr>
                <a:r>
                  <a:rPr lang="he-IL"/>
                  <a:t>ספיקה חודשית (מ"ק)</a:t>
                </a:r>
              </a:p>
            </c:rich>
          </c:tx>
          <c:overlay val="0"/>
        </c:title>
        <c:numFmt formatCode="#,##0" sourceLinked="1"/>
        <c:majorTickMark val="none"/>
        <c:minorTickMark val="none"/>
        <c:tickLblPos val="nextTo"/>
        <c:txPr>
          <a:bodyPr rot="-60000000" vert="horz"/>
          <a:lstStyle/>
          <a:p>
            <a:pPr>
              <a:defRPr/>
            </a:pPr>
            <a:endParaRPr lang="he-IL"/>
          </a:p>
        </c:txPr>
        <c:crossAx val="370854432"/>
        <c:crosses val="autoZero"/>
        <c:crossBetween val="between"/>
      </c:valAx>
      <c:spPr>
        <a:noFill/>
        <a:ln w="25400">
          <a:noFill/>
        </a:ln>
      </c:spPr>
    </c:plotArea>
    <c:legend>
      <c:legendPos val="t"/>
      <c:overlay val="0"/>
      <c:txPr>
        <a:bodyPr rot="0" vert="horz"/>
        <a:lstStyle/>
        <a:p>
          <a:pPr>
            <a:defRPr/>
          </a:pPr>
          <a:endParaRPr lang="he-I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he-IL"/>
              <a:t>ספיקות יומיות ממוצעות</a:t>
            </a:r>
            <a:endParaRPr lang="he-IL" sz="1800">
              <a:cs typeface="+mn-cs"/>
            </a:endParaRPr>
          </a:p>
        </c:rich>
      </c:tx>
      <c:overlay val="0"/>
    </c:title>
    <c:autoTitleDeleted val="0"/>
    <c:plotArea>
      <c:layout>
        <c:manualLayout>
          <c:layoutTarget val="inner"/>
          <c:xMode val="edge"/>
          <c:yMode val="edge"/>
          <c:x val="0.13131935583150944"/>
          <c:y val="0.17942882139732627"/>
          <c:w val="0.76141586706229425"/>
          <c:h val="0.66654278192926331"/>
        </c:manualLayout>
      </c:layout>
      <c:barChart>
        <c:barDir val="col"/>
        <c:grouping val="clustered"/>
        <c:varyColors val="0"/>
        <c:ser>
          <c:idx val="0"/>
          <c:order val="0"/>
          <c:tx>
            <c:strRef>
              <c:f>'נתונים לדוח שנתי'!$C$6</c:f>
              <c:strCache>
                <c:ptCount val="1"/>
                <c:pt idx="0">
                  <c:v>כמות יומית ממוצעת</c:v>
                </c:pt>
              </c:strCache>
            </c:strRef>
          </c:tx>
          <c:spPr>
            <a:solidFill>
              <a:schemeClr val="accent2">
                <a:lumMod val="40000"/>
                <a:lumOff val="60000"/>
              </a:schemeClr>
            </a:solidFill>
          </c:spPr>
          <c:invertIfNegative val="0"/>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שנתי'!$C$8:$C$19</c:f>
              <c:numCache>
                <c:formatCode>#,##0</c:formatCode>
                <c:ptCount val="12"/>
                <c:pt idx="0">
                  <c:v>2015.3225806451612</c:v>
                </c:pt>
                <c:pt idx="1">
                  <c:v>2113.4137931034484</c:v>
                </c:pt>
                <c:pt idx="2">
                  <c:v>2563.3225806451615</c:v>
                </c:pt>
                <c:pt idx="3">
                  <c:v>2275.5</c:v>
                </c:pt>
                <c:pt idx="4">
                  <c:v>2358.4516129032259</c:v>
                </c:pt>
                <c:pt idx="5">
                  <c:v>2302.8000000000002</c:v>
                </c:pt>
                <c:pt idx="6">
                  <c:v>2479.516129032258</c:v>
                </c:pt>
                <c:pt idx="7">
                  <c:v>2476</c:v>
                </c:pt>
                <c:pt idx="8">
                  <c:v>2726</c:v>
                </c:pt>
                <c:pt idx="9">
                  <c:v>2505.0645161290322</c:v>
                </c:pt>
                <c:pt idx="10">
                  <c:v>2623.6333333333332</c:v>
                </c:pt>
                <c:pt idx="11">
                  <c:v>2704.5806451612902</c:v>
                </c:pt>
              </c:numCache>
            </c:numRef>
          </c:val>
          <c:extLst>
            <c:ext xmlns:c16="http://schemas.microsoft.com/office/drawing/2014/chart" uri="{C3380CC4-5D6E-409C-BE32-E72D297353CC}">
              <c16:uniqueId val="{00000000-B502-4E62-828B-0071772B74DD}"/>
            </c:ext>
          </c:extLst>
        </c:ser>
        <c:dLbls>
          <c:showLegendKey val="0"/>
          <c:showVal val="0"/>
          <c:showCatName val="0"/>
          <c:showSerName val="0"/>
          <c:showPercent val="0"/>
          <c:showBubbleSize val="0"/>
        </c:dLbls>
        <c:gapWidth val="150"/>
        <c:axId val="370854432"/>
        <c:axId val="462390120"/>
      </c:barChart>
      <c:dateAx>
        <c:axId val="370854432"/>
        <c:scaling>
          <c:orientation val="minMax"/>
        </c:scaling>
        <c:delete val="0"/>
        <c:axPos val="b"/>
        <c:title>
          <c:tx>
            <c:rich>
              <a:bodyPr rot="0" vert="horz"/>
              <a:lstStyle/>
              <a:p>
                <a:pPr>
                  <a:defRPr/>
                </a:pPr>
                <a:r>
                  <a:rPr lang="he-IL"/>
                  <a:t>חודש</a:t>
                </a:r>
              </a:p>
            </c:rich>
          </c:tx>
          <c:overlay val="0"/>
        </c:title>
        <c:numFmt formatCode="General" sourceLinked="1"/>
        <c:majorTickMark val="out"/>
        <c:minorTickMark val="none"/>
        <c:tickLblPos val="nextTo"/>
        <c:txPr>
          <a:bodyPr rot="-60000000" vert="horz"/>
          <a:lstStyle/>
          <a:p>
            <a:pPr>
              <a:defRPr/>
            </a:pPr>
            <a:endParaRPr lang="he-IL"/>
          </a:p>
        </c:txPr>
        <c:crossAx val="462390120"/>
        <c:crosses val="autoZero"/>
        <c:auto val="0"/>
        <c:lblOffset val="100"/>
        <c:baseTimeUnit val="days"/>
      </c:dateAx>
      <c:valAx>
        <c:axId val="462390120"/>
        <c:scaling>
          <c:orientation val="minMax"/>
        </c:scaling>
        <c:delete val="0"/>
        <c:axPos val="l"/>
        <c:majorGridlines/>
        <c:title>
          <c:tx>
            <c:rich>
              <a:bodyPr rot="-5400000" vert="horz"/>
              <a:lstStyle/>
              <a:p>
                <a:pPr>
                  <a:defRPr/>
                </a:pPr>
                <a:r>
                  <a:rPr lang="he-IL"/>
                  <a:t>ספיקה ממוצעת (מ"ק)</a:t>
                </a:r>
              </a:p>
            </c:rich>
          </c:tx>
          <c:overlay val="0"/>
        </c:title>
        <c:numFmt formatCode="#,##0" sourceLinked="1"/>
        <c:majorTickMark val="none"/>
        <c:minorTickMark val="none"/>
        <c:tickLblPos val="nextTo"/>
        <c:txPr>
          <a:bodyPr rot="-60000000" vert="horz"/>
          <a:lstStyle/>
          <a:p>
            <a:pPr>
              <a:defRPr/>
            </a:pPr>
            <a:endParaRPr lang="he-IL"/>
          </a:p>
        </c:txPr>
        <c:crossAx val="370854432"/>
        <c:crosses val="autoZero"/>
        <c:crossBetween val="between"/>
      </c:valAx>
    </c:plotArea>
    <c:legend>
      <c:legendPos val="t"/>
      <c:overlay val="0"/>
      <c:txPr>
        <a:bodyPr rot="0" vert="horz"/>
        <a:lstStyle/>
        <a:p>
          <a:pPr>
            <a:defRPr/>
          </a:pPr>
          <a:endParaRPr lang="he-I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he-IL"/>
              <a:t>איכות שפכים </a:t>
            </a:r>
          </a:p>
        </c:rich>
      </c:tx>
      <c:overlay val="0"/>
    </c:title>
    <c:autoTitleDeleted val="0"/>
    <c:plotArea>
      <c:layout>
        <c:manualLayout>
          <c:layoutTarget val="inner"/>
          <c:xMode val="edge"/>
          <c:yMode val="edge"/>
          <c:x val="0.11086799231183538"/>
          <c:y val="0.14698162729658787"/>
          <c:w val="0.76656797438274016"/>
          <c:h val="0.7448605079971411"/>
        </c:manualLayout>
      </c:layout>
      <c:lineChart>
        <c:grouping val="standard"/>
        <c:varyColors val="0"/>
        <c:ser>
          <c:idx val="0"/>
          <c:order val="0"/>
          <c:tx>
            <c:strRef>
              <c:f>'נתונים לדוח שנתי'!$F$6</c:f>
              <c:strCache>
                <c:ptCount val="1"/>
                <c:pt idx="0">
                  <c:v>צח"ב</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שנתי'!$F$8:$F$19</c:f>
              <c:numCache>
                <c:formatCode>#,##0</c:formatCode>
                <c:ptCount val="12"/>
                <c:pt idx="0">
                  <c:v>209</c:v>
                </c:pt>
                <c:pt idx="1">
                  <c:v>1217</c:v>
                </c:pt>
                <c:pt idx="2">
                  <c:v>396.5</c:v>
                </c:pt>
                <c:pt idx="3">
                  <c:v>401.5</c:v>
                </c:pt>
                <c:pt idx="4">
                  <c:v>89</c:v>
                </c:pt>
                <c:pt idx="5">
                  <c:v>665.5</c:v>
                </c:pt>
                <c:pt idx="6">
                  <c:v>250</c:v>
                </c:pt>
                <c:pt idx="7">
                  <c:v>267</c:v>
                </c:pt>
                <c:pt idx="8">
                  <c:v>94</c:v>
                </c:pt>
                <c:pt idx="9">
                  <c:v>337</c:v>
                </c:pt>
                <c:pt idx="10">
                  <c:v>292</c:v>
                </c:pt>
                <c:pt idx="11">
                  <c:v>280</c:v>
                </c:pt>
              </c:numCache>
            </c:numRef>
          </c:val>
          <c:smooth val="0"/>
          <c:extLst>
            <c:ext xmlns:c16="http://schemas.microsoft.com/office/drawing/2014/chart" uri="{C3380CC4-5D6E-409C-BE32-E72D297353CC}">
              <c16:uniqueId val="{00000000-B64B-421F-BE4C-CA72E14C0943}"/>
            </c:ext>
          </c:extLst>
        </c:ser>
        <c:ser>
          <c:idx val="1"/>
          <c:order val="1"/>
          <c:tx>
            <c:strRef>
              <c:f>'נתונים לדוח שנתי'!$G$6</c:f>
              <c:strCache>
                <c:ptCount val="1"/>
                <c:pt idx="0">
                  <c:v>צח"כ</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שנתי'!$G$8:$G$19</c:f>
              <c:numCache>
                <c:formatCode>#,##0</c:formatCode>
                <c:ptCount val="12"/>
                <c:pt idx="0">
                  <c:v>505</c:v>
                </c:pt>
                <c:pt idx="1">
                  <c:v>3685</c:v>
                </c:pt>
                <c:pt idx="2">
                  <c:v>2477.5</c:v>
                </c:pt>
                <c:pt idx="3">
                  <c:v>1610.3333333333333</c:v>
                </c:pt>
                <c:pt idx="4">
                  <c:v>351</c:v>
                </c:pt>
                <c:pt idx="5">
                  <c:v>2061.5</c:v>
                </c:pt>
                <c:pt idx="6">
                  <c:v>645</c:v>
                </c:pt>
                <c:pt idx="7">
                  <c:v>580</c:v>
                </c:pt>
                <c:pt idx="8">
                  <c:v>499</c:v>
                </c:pt>
                <c:pt idx="9">
                  <c:v>729</c:v>
                </c:pt>
                <c:pt idx="10">
                  <c:v>618</c:v>
                </c:pt>
                <c:pt idx="11">
                  <c:v>643</c:v>
                </c:pt>
              </c:numCache>
            </c:numRef>
          </c:val>
          <c:smooth val="0"/>
          <c:extLst>
            <c:ext xmlns:c16="http://schemas.microsoft.com/office/drawing/2014/chart" uri="{C3380CC4-5D6E-409C-BE32-E72D297353CC}">
              <c16:uniqueId val="{00000001-B64B-421F-BE4C-CA72E14C0943}"/>
            </c:ext>
          </c:extLst>
        </c:ser>
        <c:ser>
          <c:idx val="3"/>
          <c:order val="3"/>
          <c:tx>
            <c:strRef>
              <c:f>'נתונים לדוח שנתי'!$I$6</c:f>
              <c:strCache>
                <c:ptCount val="1"/>
                <c:pt idx="0">
                  <c:v>חנקן אמוניאקלי</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שנתי'!$I$8:$I$19</c:f>
              <c:numCache>
                <c:formatCode>#,##0</c:formatCode>
                <c:ptCount val="12"/>
                <c:pt idx="0">
                  <c:v>38.4</c:v>
                </c:pt>
                <c:pt idx="1">
                  <c:v>4.51</c:v>
                </c:pt>
                <c:pt idx="2">
                  <c:v>46.2</c:v>
                </c:pt>
                <c:pt idx="3">
                  <c:v>35.975000000000001</c:v>
                </c:pt>
                <c:pt idx="4">
                  <c:v>29.3</c:v>
                </c:pt>
                <c:pt idx="5">
                  <c:v>43</c:v>
                </c:pt>
                <c:pt idx="6">
                  <c:v>45.2</c:v>
                </c:pt>
                <c:pt idx="7">
                  <c:v>23.9</c:v>
                </c:pt>
                <c:pt idx="8">
                  <c:v>40.700000000000003</c:v>
                </c:pt>
                <c:pt idx="9">
                  <c:v>83.66</c:v>
                </c:pt>
                <c:pt idx="10">
                  <c:v>64.2</c:v>
                </c:pt>
                <c:pt idx="11">
                  <c:v>55.3</c:v>
                </c:pt>
              </c:numCache>
            </c:numRef>
          </c:val>
          <c:smooth val="0"/>
          <c:extLst>
            <c:ext xmlns:c16="http://schemas.microsoft.com/office/drawing/2014/chart" uri="{C3380CC4-5D6E-409C-BE32-E72D297353CC}">
              <c16:uniqueId val="{00000003-B64B-421F-BE4C-CA72E14C0943}"/>
            </c:ext>
          </c:extLst>
        </c:ser>
        <c:dLbls>
          <c:showLegendKey val="0"/>
          <c:showVal val="0"/>
          <c:showCatName val="0"/>
          <c:showSerName val="0"/>
          <c:showPercent val="0"/>
          <c:showBubbleSize val="0"/>
        </c:dLbls>
        <c:marker val="1"/>
        <c:smooth val="0"/>
        <c:axId val="462393648"/>
        <c:axId val="462395216"/>
      </c:lineChart>
      <c:lineChart>
        <c:grouping val="standard"/>
        <c:varyColors val="0"/>
        <c:ser>
          <c:idx val="2"/>
          <c:order val="2"/>
          <c:tx>
            <c:strRef>
              <c:f>'נתונים לדוח שנתי'!$H$6</c:f>
              <c:strCache>
                <c:ptCount val="1"/>
                <c:pt idx="0">
                  <c:v>מוצקים מרחפים</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שנתי'!$H$8:$H$19</c:f>
              <c:numCache>
                <c:formatCode>#,##0</c:formatCode>
                <c:ptCount val="12"/>
                <c:pt idx="0">
                  <c:v>162</c:v>
                </c:pt>
                <c:pt idx="1">
                  <c:v>3340</c:v>
                </c:pt>
                <c:pt idx="2">
                  <c:v>1169.5</c:v>
                </c:pt>
                <c:pt idx="3">
                  <c:v>799.33333333333337</c:v>
                </c:pt>
                <c:pt idx="4">
                  <c:v>90</c:v>
                </c:pt>
                <c:pt idx="5">
                  <c:v>651</c:v>
                </c:pt>
                <c:pt idx="6">
                  <c:v>151</c:v>
                </c:pt>
                <c:pt idx="7">
                  <c:v>265</c:v>
                </c:pt>
                <c:pt idx="8">
                  <c:v>210</c:v>
                </c:pt>
                <c:pt idx="9">
                  <c:v>280</c:v>
                </c:pt>
                <c:pt idx="10">
                  <c:v>194</c:v>
                </c:pt>
                <c:pt idx="11">
                  <c:v>198</c:v>
                </c:pt>
              </c:numCache>
            </c:numRef>
          </c:val>
          <c:smooth val="0"/>
          <c:extLst>
            <c:ext xmlns:c16="http://schemas.microsoft.com/office/drawing/2014/chart" uri="{C3380CC4-5D6E-409C-BE32-E72D297353CC}">
              <c16:uniqueId val="{00000002-B64B-421F-BE4C-CA72E14C0943}"/>
            </c:ext>
          </c:extLst>
        </c:ser>
        <c:dLbls>
          <c:showLegendKey val="0"/>
          <c:showVal val="0"/>
          <c:showCatName val="0"/>
          <c:showSerName val="0"/>
          <c:showPercent val="0"/>
          <c:showBubbleSize val="0"/>
        </c:dLbls>
        <c:marker val="1"/>
        <c:smooth val="0"/>
        <c:axId val="599743824"/>
        <c:axId val="599739232"/>
      </c:lineChart>
      <c:catAx>
        <c:axId val="462393648"/>
        <c:scaling>
          <c:orientation val="minMax"/>
        </c:scaling>
        <c:delete val="0"/>
        <c:axPos val="b"/>
        <c:title>
          <c:tx>
            <c:rich>
              <a:bodyPr rot="0" vert="horz"/>
              <a:lstStyle/>
              <a:p>
                <a:pPr>
                  <a:defRPr/>
                </a:pPr>
                <a:r>
                  <a:rPr lang="he-IL"/>
                  <a:t>חודש</a:t>
                </a:r>
              </a:p>
            </c:rich>
          </c:tx>
          <c:overlay val="0"/>
        </c:title>
        <c:numFmt formatCode="General" sourceLinked="1"/>
        <c:majorTickMark val="none"/>
        <c:minorTickMark val="none"/>
        <c:tickLblPos val="nextTo"/>
        <c:txPr>
          <a:bodyPr rot="-60000000" vert="horz"/>
          <a:lstStyle/>
          <a:p>
            <a:pPr>
              <a:defRPr/>
            </a:pPr>
            <a:endParaRPr lang="he-IL"/>
          </a:p>
        </c:txPr>
        <c:crossAx val="462395216"/>
        <c:crosses val="autoZero"/>
        <c:auto val="1"/>
        <c:lblAlgn val="ctr"/>
        <c:lblOffset val="100"/>
        <c:noMultiLvlLbl val="0"/>
      </c:catAx>
      <c:valAx>
        <c:axId val="462395216"/>
        <c:scaling>
          <c:orientation val="minMax"/>
        </c:scaling>
        <c:delete val="0"/>
        <c:axPos val="l"/>
        <c:majorGridlines/>
        <c:title>
          <c:tx>
            <c:rich>
              <a:bodyPr rot="-5400000" vert="horz"/>
              <a:lstStyle/>
              <a:p>
                <a:pPr>
                  <a:defRPr/>
                </a:pPr>
                <a:r>
                  <a:rPr lang="he-IL"/>
                  <a:t>ריכוז</a:t>
                </a:r>
                <a:r>
                  <a:rPr lang="he-IL" baseline="0"/>
                  <a:t> </a:t>
                </a:r>
                <a:r>
                  <a:rPr lang="he-IL"/>
                  <a:t>צח"ב, צח"כ, חנקן אמוניקאלי מג"ל</a:t>
                </a:r>
              </a:p>
            </c:rich>
          </c:tx>
          <c:overlay val="0"/>
        </c:title>
        <c:numFmt formatCode="#,##0" sourceLinked="1"/>
        <c:majorTickMark val="none"/>
        <c:minorTickMark val="none"/>
        <c:tickLblPos val="nextTo"/>
        <c:txPr>
          <a:bodyPr rot="-60000000" vert="horz"/>
          <a:lstStyle/>
          <a:p>
            <a:pPr>
              <a:defRPr/>
            </a:pPr>
            <a:endParaRPr lang="he-IL"/>
          </a:p>
        </c:txPr>
        <c:crossAx val="462393648"/>
        <c:crosses val="autoZero"/>
        <c:crossBetween val="between"/>
      </c:valAx>
      <c:valAx>
        <c:axId val="599739232"/>
        <c:scaling>
          <c:orientation val="minMax"/>
        </c:scaling>
        <c:delete val="0"/>
        <c:axPos val="r"/>
        <c:title>
          <c:tx>
            <c:rich>
              <a:bodyPr/>
              <a:lstStyle/>
              <a:p>
                <a:pPr>
                  <a:defRPr/>
                </a:pPr>
                <a:r>
                  <a:rPr lang="he-IL"/>
                  <a:t>ריכוז מוצקים </a:t>
                </a:r>
                <a:r>
                  <a:rPr lang="he-IL" baseline="0"/>
                  <a:t>מרחפים מג"ל</a:t>
                </a:r>
                <a:endParaRPr lang="he-IL"/>
              </a:p>
            </c:rich>
          </c:tx>
          <c:layout>
            <c:manualLayout>
              <c:xMode val="edge"/>
              <c:yMode val="edge"/>
              <c:x val="0.95569900297116328"/>
              <c:y val="0.38540730463611955"/>
            </c:manualLayout>
          </c:layout>
          <c:overlay val="0"/>
        </c:title>
        <c:numFmt formatCode="#,##0" sourceLinked="1"/>
        <c:majorTickMark val="out"/>
        <c:minorTickMark val="none"/>
        <c:tickLblPos val="nextTo"/>
        <c:crossAx val="599743824"/>
        <c:crosses val="max"/>
        <c:crossBetween val="between"/>
      </c:valAx>
      <c:catAx>
        <c:axId val="599743824"/>
        <c:scaling>
          <c:orientation val="minMax"/>
        </c:scaling>
        <c:delete val="1"/>
        <c:axPos val="b"/>
        <c:numFmt formatCode="General" sourceLinked="1"/>
        <c:majorTickMark val="out"/>
        <c:minorTickMark val="none"/>
        <c:tickLblPos val="nextTo"/>
        <c:crossAx val="599739232"/>
        <c:crosses val="autoZero"/>
        <c:auto val="1"/>
        <c:lblAlgn val="ctr"/>
        <c:lblOffset val="100"/>
        <c:noMultiLvlLbl val="0"/>
      </c:catAx>
    </c:plotArea>
    <c:legend>
      <c:legendPos val="t"/>
      <c:layout>
        <c:manualLayout>
          <c:xMode val="edge"/>
          <c:yMode val="edge"/>
          <c:x val="0.27624634379448443"/>
          <c:y val="9.0617848970251727E-2"/>
          <c:w val="0.4475071969139171"/>
          <c:h val="5.5172885997945911E-2"/>
        </c:manualLayout>
      </c:layout>
      <c:overlay val="0"/>
      <c:txPr>
        <a:bodyPr rot="0" vert="horz"/>
        <a:lstStyle/>
        <a:p>
          <a:pPr>
            <a:defRPr/>
          </a:pPr>
          <a:endParaRPr lang="he-IL"/>
        </a:p>
      </c:txPr>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b="1"/>
            </a:pPr>
            <a:r>
              <a:rPr lang="he-IL" sz="1800" b="1"/>
              <a:t>איכות </a:t>
            </a:r>
            <a:r>
              <a:rPr lang="en-US" sz="1800" b="1" baseline="0"/>
              <a:t> </a:t>
            </a:r>
            <a:r>
              <a:rPr lang="he-IL" sz="1800" b="1" baseline="0"/>
              <a:t>קולחין</a:t>
            </a:r>
            <a:endParaRPr lang="he-IL" sz="1800" b="1"/>
          </a:p>
        </c:rich>
      </c:tx>
      <c:overlay val="0"/>
    </c:title>
    <c:autoTitleDeleted val="0"/>
    <c:plotArea>
      <c:layout>
        <c:manualLayout>
          <c:layoutTarget val="inner"/>
          <c:xMode val="edge"/>
          <c:yMode val="edge"/>
          <c:x val="0.11086799231183538"/>
          <c:y val="0.14698162729658787"/>
          <c:w val="0.80617191959107404"/>
          <c:h val="0.75706491412983135"/>
        </c:manualLayout>
      </c:layout>
      <c:lineChart>
        <c:grouping val="standard"/>
        <c:varyColors val="0"/>
        <c:ser>
          <c:idx val="0"/>
          <c:order val="0"/>
          <c:tx>
            <c:strRef>
              <c:f>'נתונים לדוח שנתי'!$Z$6</c:f>
              <c:strCache>
                <c:ptCount val="1"/>
                <c:pt idx="0">
                  <c:v>צח"ב</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שנתי'!$Z$8:$Z$19</c:f>
              <c:numCache>
                <c:formatCode>#,##0.0</c:formatCode>
                <c:ptCount val="12"/>
                <c:pt idx="0">
                  <c:v>5</c:v>
                </c:pt>
                <c:pt idx="1">
                  <c:v>5</c:v>
                </c:pt>
                <c:pt idx="2">
                  <c:v>5</c:v>
                </c:pt>
                <c:pt idx="3">
                  <c:v>5</c:v>
                </c:pt>
                <c:pt idx="4">
                  <c:v>5</c:v>
                </c:pt>
                <c:pt idx="5">
                  <c:v>5</c:v>
                </c:pt>
                <c:pt idx="6">
                  <c:v>5</c:v>
                </c:pt>
                <c:pt idx="7">
                  <c:v>5</c:v>
                </c:pt>
                <c:pt idx="8">
                  <c:v>5</c:v>
                </c:pt>
                <c:pt idx="9">
                  <c:v>5</c:v>
                </c:pt>
                <c:pt idx="10">
                  <c:v>5</c:v>
                </c:pt>
                <c:pt idx="11">
                  <c:v>5.666666666666667</c:v>
                </c:pt>
              </c:numCache>
            </c:numRef>
          </c:val>
          <c:smooth val="0"/>
          <c:extLst>
            <c:ext xmlns:c16="http://schemas.microsoft.com/office/drawing/2014/chart" uri="{C3380CC4-5D6E-409C-BE32-E72D297353CC}">
              <c16:uniqueId val="{00000000-A2AC-4FFA-9F63-039788DA95FB}"/>
            </c:ext>
          </c:extLst>
        </c:ser>
        <c:ser>
          <c:idx val="1"/>
          <c:order val="1"/>
          <c:tx>
            <c:strRef>
              <c:f>'נתונים לדוח שנתי'!$AA$6</c:f>
              <c:strCache>
                <c:ptCount val="1"/>
                <c:pt idx="0">
                  <c:v>צח"כ</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שנתי'!$AA$8:$AA$19</c:f>
              <c:numCache>
                <c:formatCode>#,##0.0</c:formatCode>
                <c:ptCount val="12"/>
                <c:pt idx="0">
                  <c:v>40.111111111111114</c:v>
                </c:pt>
                <c:pt idx="1">
                  <c:v>36.111111111111114</c:v>
                </c:pt>
                <c:pt idx="2">
                  <c:v>48.875</c:v>
                </c:pt>
                <c:pt idx="3">
                  <c:v>40.666666666666664</c:v>
                </c:pt>
                <c:pt idx="4">
                  <c:v>42.333333333333336</c:v>
                </c:pt>
                <c:pt idx="5">
                  <c:v>50.75</c:v>
                </c:pt>
                <c:pt idx="6">
                  <c:v>30.625</c:v>
                </c:pt>
                <c:pt idx="7">
                  <c:v>27.222222222222221</c:v>
                </c:pt>
                <c:pt idx="8">
                  <c:v>20.375</c:v>
                </c:pt>
                <c:pt idx="9">
                  <c:v>34</c:v>
                </c:pt>
                <c:pt idx="10">
                  <c:v>40.125</c:v>
                </c:pt>
                <c:pt idx="11">
                  <c:v>32.222222222222221</c:v>
                </c:pt>
              </c:numCache>
            </c:numRef>
          </c:val>
          <c:smooth val="0"/>
          <c:extLst>
            <c:ext xmlns:c16="http://schemas.microsoft.com/office/drawing/2014/chart" uri="{C3380CC4-5D6E-409C-BE32-E72D297353CC}">
              <c16:uniqueId val="{00000001-A2AC-4FFA-9F63-039788DA95FB}"/>
            </c:ext>
          </c:extLst>
        </c:ser>
        <c:ser>
          <c:idx val="2"/>
          <c:order val="2"/>
          <c:tx>
            <c:strRef>
              <c:f>'נתונים לדוח שנתי'!$AB$6</c:f>
              <c:strCache>
                <c:ptCount val="1"/>
                <c:pt idx="0">
                  <c:v>מוצקים מרחפים</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שנתי'!$AB$8:$AB$19</c:f>
              <c:numCache>
                <c:formatCode>#,##0.0</c:formatCode>
                <c:ptCount val="12"/>
                <c:pt idx="0">
                  <c:v>5.1111111111111107</c:v>
                </c:pt>
                <c:pt idx="1">
                  <c:v>6.333333333333333</c:v>
                </c:pt>
                <c:pt idx="2">
                  <c:v>9.625</c:v>
                </c:pt>
                <c:pt idx="3">
                  <c:v>5.4444444444444446</c:v>
                </c:pt>
                <c:pt idx="4">
                  <c:v>5.666666666666667</c:v>
                </c:pt>
                <c:pt idx="5">
                  <c:v>11.5</c:v>
                </c:pt>
                <c:pt idx="6">
                  <c:v>5.875</c:v>
                </c:pt>
                <c:pt idx="7">
                  <c:v>5</c:v>
                </c:pt>
                <c:pt idx="8">
                  <c:v>5</c:v>
                </c:pt>
                <c:pt idx="9">
                  <c:v>12</c:v>
                </c:pt>
                <c:pt idx="10">
                  <c:v>5.875</c:v>
                </c:pt>
                <c:pt idx="11">
                  <c:v>5.8888888888888893</c:v>
                </c:pt>
              </c:numCache>
            </c:numRef>
          </c:val>
          <c:smooth val="0"/>
          <c:extLst>
            <c:ext xmlns:c16="http://schemas.microsoft.com/office/drawing/2014/chart" uri="{C3380CC4-5D6E-409C-BE32-E72D297353CC}">
              <c16:uniqueId val="{00000002-A2AC-4FFA-9F63-039788DA95FB}"/>
            </c:ext>
          </c:extLst>
        </c:ser>
        <c:dLbls>
          <c:showLegendKey val="0"/>
          <c:showVal val="0"/>
          <c:showCatName val="0"/>
          <c:showSerName val="0"/>
          <c:showPercent val="0"/>
          <c:showBubbleSize val="0"/>
        </c:dLbls>
        <c:marker val="1"/>
        <c:smooth val="0"/>
        <c:axId val="462396392"/>
        <c:axId val="462395608"/>
      </c:lineChart>
      <c:lineChart>
        <c:grouping val="standard"/>
        <c:varyColors val="0"/>
        <c:ser>
          <c:idx val="3"/>
          <c:order val="3"/>
          <c:tx>
            <c:strRef>
              <c:f>'נתונים לדוח שנתי'!$AE$6</c:f>
              <c:strCache>
                <c:ptCount val="1"/>
                <c:pt idx="0">
                  <c:v>חנקן אמוניאקלי</c:v>
                </c:pt>
              </c:strCache>
            </c:strRef>
          </c:tx>
          <c:marker>
            <c:symbol val="none"/>
          </c:marker>
          <c:cat>
            <c:strRef>
              <c:f>'נתונים לדוח שנתי'!$A$8:$A$19</c:f>
              <c:strCache>
                <c:ptCount val="12"/>
                <c:pt idx="0">
                  <c:v>ינואר</c:v>
                </c:pt>
                <c:pt idx="1">
                  <c:v>פברואר</c:v>
                </c:pt>
                <c:pt idx="2">
                  <c:v>מרץ</c:v>
                </c:pt>
                <c:pt idx="3">
                  <c:v>אפריל</c:v>
                </c:pt>
                <c:pt idx="4">
                  <c:v>מאי</c:v>
                </c:pt>
                <c:pt idx="5">
                  <c:v>יוני</c:v>
                </c:pt>
                <c:pt idx="6">
                  <c:v>יולי</c:v>
                </c:pt>
                <c:pt idx="7">
                  <c:v>אוגוסט</c:v>
                </c:pt>
                <c:pt idx="8">
                  <c:v>ספטמבר</c:v>
                </c:pt>
                <c:pt idx="9">
                  <c:v>אוקטובר</c:v>
                </c:pt>
                <c:pt idx="10">
                  <c:v>נובמבר</c:v>
                </c:pt>
                <c:pt idx="11">
                  <c:v>דצמבר </c:v>
                </c:pt>
              </c:strCache>
            </c:strRef>
          </c:cat>
          <c:val>
            <c:numRef>
              <c:f>'נתונים לדוח שנתי'!$AE$8:$AE$19</c:f>
              <c:numCache>
                <c:formatCode>#,##0.0</c:formatCode>
                <c:ptCount val="12"/>
                <c:pt idx="0">
                  <c:v>12.2125</c:v>
                </c:pt>
                <c:pt idx="1">
                  <c:v>1.1775</c:v>
                </c:pt>
                <c:pt idx="2">
                  <c:v>14.6425</c:v>
                </c:pt>
                <c:pt idx="3">
                  <c:v>7.17</c:v>
                </c:pt>
                <c:pt idx="4">
                  <c:v>3.6266666666666665</c:v>
                </c:pt>
                <c:pt idx="5">
                  <c:v>5.1150000000000002</c:v>
                </c:pt>
                <c:pt idx="6">
                  <c:v>10.637499999999999</c:v>
                </c:pt>
                <c:pt idx="7">
                  <c:v>6.95</c:v>
                </c:pt>
                <c:pt idx="8">
                  <c:v>2.7824999999999998</c:v>
                </c:pt>
                <c:pt idx="9">
                  <c:v>4.5933333333333337</c:v>
                </c:pt>
                <c:pt idx="10">
                  <c:v>3.1549999999999998</c:v>
                </c:pt>
                <c:pt idx="11">
                  <c:v>0.91749999999999998</c:v>
                </c:pt>
              </c:numCache>
            </c:numRef>
          </c:val>
          <c:smooth val="0"/>
          <c:extLst>
            <c:ext xmlns:c16="http://schemas.microsoft.com/office/drawing/2014/chart" uri="{C3380CC4-5D6E-409C-BE32-E72D297353CC}">
              <c16:uniqueId val="{00000003-A2AC-4FFA-9F63-039788DA95FB}"/>
            </c:ext>
          </c:extLst>
        </c:ser>
        <c:dLbls>
          <c:showLegendKey val="0"/>
          <c:showVal val="0"/>
          <c:showCatName val="0"/>
          <c:showSerName val="0"/>
          <c:showPercent val="0"/>
          <c:showBubbleSize val="0"/>
        </c:dLbls>
        <c:marker val="1"/>
        <c:smooth val="0"/>
        <c:axId val="572130840"/>
        <c:axId val="572125264"/>
      </c:lineChart>
      <c:catAx>
        <c:axId val="462396392"/>
        <c:scaling>
          <c:orientation val="minMax"/>
        </c:scaling>
        <c:delete val="0"/>
        <c:axPos val="b"/>
        <c:title>
          <c:tx>
            <c:rich>
              <a:bodyPr rot="0" vert="horz"/>
              <a:lstStyle/>
              <a:p>
                <a:pPr>
                  <a:defRPr/>
                </a:pPr>
                <a:r>
                  <a:rPr lang="he-IL"/>
                  <a:t>חודש</a:t>
                </a:r>
              </a:p>
            </c:rich>
          </c:tx>
          <c:overlay val="0"/>
        </c:title>
        <c:numFmt formatCode="General" sourceLinked="1"/>
        <c:majorTickMark val="none"/>
        <c:minorTickMark val="none"/>
        <c:tickLblPos val="nextTo"/>
        <c:txPr>
          <a:bodyPr rot="-60000000" vert="horz"/>
          <a:lstStyle/>
          <a:p>
            <a:pPr>
              <a:defRPr/>
            </a:pPr>
            <a:endParaRPr lang="he-IL"/>
          </a:p>
        </c:txPr>
        <c:crossAx val="462395608"/>
        <c:crosses val="autoZero"/>
        <c:auto val="1"/>
        <c:lblAlgn val="ctr"/>
        <c:lblOffset val="100"/>
        <c:noMultiLvlLbl val="0"/>
      </c:catAx>
      <c:valAx>
        <c:axId val="462395608"/>
        <c:scaling>
          <c:orientation val="minMax"/>
        </c:scaling>
        <c:delete val="0"/>
        <c:axPos val="l"/>
        <c:majorGridlines/>
        <c:title>
          <c:tx>
            <c:rich>
              <a:bodyPr rot="-5400000" vert="horz"/>
              <a:lstStyle/>
              <a:p>
                <a:pPr>
                  <a:defRPr/>
                </a:pPr>
                <a:r>
                  <a:rPr lang="he-IL" b="1"/>
                  <a:t>ריכוז צח"ב, צח"כ מ"מ</a:t>
                </a:r>
                <a:r>
                  <a:rPr lang="he-IL" b="1" baseline="0"/>
                  <a:t> ( מג"ל)</a:t>
                </a:r>
                <a:endParaRPr lang="he-IL" b="1"/>
              </a:p>
            </c:rich>
          </c:tx>
          <c:overlay val="0"/>
        </c:title>
        <c:numFmt formatCode="#,##0.0" sourceLinked="1"/>
        <c:majorTickMark val="none"/>
        <c:minorTickMark val="none"/>
        <c:tickLblPos val="nextTo"/>
        <c:txPr>
          <a:bodyPr rot="-60000000" vert="horz"/>
          <a:lstStyle/>
          <a:p>
            <a:pPr>
              <a:defRPr/>
            </a:pPr>
            <a:endParaRPr lang="he-IL"/>
          </a:p>
        </c:txPr>
        <c:crossAx val="462396392"/>
        <c:crosses val="autoZero"/>
        <c:crossBetween val="between"/>
      </c:valAx>
      <c:valAx>
        <c:axId val="572125264"/>
        <c:scaling>
          <c:orientation val="minMax"/>
        </c:scaling>
        <c:delete val="0"/>
        <c:axPos val="r"/>
        <c:title>
          <c:tx>
            <c:rich>
              <a:bodyPr/>
              <a:lstStyle/>
              <a:p>
                <a:pPr>
                  <a:defRPr/>
                </a:pPr>
                <a:r>
                  <a:rPr lang="he-IL"/>
                  <a:t>חנקן אמוניאקלי (מג"ל)</a:t>
                </a:r>
              </a:p>
            </c:rich>
          </c:tx>
          <c:overlay val="0"/>
        </c:title>
        <c:numFmt formatCode="#,##0.0" sourceLinked="1"/>
        <c:majorTickMark val="out"/>
        <c:minorTickMark val="none"/>
        <c:tickLblPos val="nextTo"/>
        <c:crossAx val="572130840"/>
        <c:crosses val="max"/>
        <c:crossBetween val="between"/>
      </c:valAx>
      <c:catAx>
        <c:axId val="572130840"/>
        <c:scaling>
          <c:orientation val="minMax"/>
        </c:scaling>
        <c:delete val="1"/>
        <c:axPos val="b"/>
        <c:numFmt formatCode="General" sourceLinked="1"/>
        <c:majorTickMark val="out"/>
        <c:minorTickMark val="none"/>
        <c:tickLblPos val="nextTo"/>
        <c:crossAx val="572125264"/>
        <c:crosses val="autoZero"/>
        <c:auto val="1"/>
        <c:lblAlgn val="ctr"/>
        <c:lblOffset val="100"/>
        <c:noMultiLvlLbl val="0"/>
      </c:catAx>
    </c:plotArea>
    <c:legend>
      <c:legendPos val="t"/>
      <c:layout>
        <c:manualLayout>
          <c:xMode val="edge"/>
          <c:yMode val="edge"/>
          <c:x val="0.26243480843618255"/>
          <c:y val="9.1777894429863047E-2"/>
          <c:w val="0.47203583588288406"/>
          <c:h val="5.3579002624671919E-2"/>
        </c:manualLayout>
      </c:layout>
      <c:overlay val="0"/>
      <c:txPr>
        <a:bodyPr rot="0" vert="horz"/>
        <a:lstStyle/>
        <a:p>
          <a:pPr>
            <a:defRPr/>
          </a:pPr>
          <a:endParaRPr lang="he-IL"/>
        </a:p>
      </c:txPr>
    </c:legend>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5521</xdr:colOff>
      <xdr:row>0</xdr:row>
      <xdr:rowOff>0</xdr:rowOff>
    </xdr:from>
    <xdr:to>
      <xdr:col>4</xdr:col>
      <xdr:colOff>49477</xdr:colOff>
      <xdr:row>4</xdr:row>
      <xdr:rowOff>229979</xdr:rowOff>
    </xdr:to>
    <xdr:sp macro="" textlink="">
      <xdr:nvSpPr>
        <xdr:cNvPr id="6" name="תיבת טקסט 2">
          <a:extLst>
            <a:ext uri="{FF2B5EF4-FFF2-40B4-BE49-F238E27FC236}">
              <a16:creationId xmlns:a16="http://schemas.microsoft.com/office/drawing/2014/main" id="{00000000-0008-0000-0000-000006000000}"/>
            </a:ext>
          </a:extLst>
        </xdr:cNvPr>
        <xdr:cNvSpPr txBox="1">
          <a:spLocks noChangeArrowheads="1"/>
        </xdr:cNvSpPr>
      </xdr:nvSpPr>
      <xdr:spPr bwMode="auto">
        <a:xfrm flipH="1">
          <a:off x="11179538273" y="0"/>
          <a:ext cx="2393456" cy="928479"/>
        </a:xfrm>
        <a:prstGeom prst="rect">
          <a:avLst/>
        </a:prstGeom>
        <a:solidFill>
          <a:srgbClr val="FFFFFF"/>
        </a:solidFill>
        <a:ln w="9525">
          <a:noFill/>
          <a:miter lim="800000"/>
          <a:headEnd/>
          <a:tailEnd/>
        </a:ln>
      </xdr:spPr>
      <xdr:txBody>
        <a:bodyPr vertOverflow="clip" wrap="square" lIns="91440" tIns="45720" rIns="91440" bIns="45720" anchor="t" upright="1"/>
        <a:lstStyle/>
        <a:p>
          <a:pPr algn="r" rtl="1">
            <a:defRPr sz="1000"/>
          </a:pPr>
          <a:endParaRPr lang="he-IL" sz="400" b="0" i="0" u="none" strike="noStrike" baseline="0">
            <a:solidFill>
              <a:srgbClr val="000000"/>
            </a:solidFill>
            <a:latin typeface="David"/>
            <a:cs typeface="David"/>
          </a:endParaRPr>
        </a:p>
        <a:p>
          <a:pPr algn="r" rtl="1">
            <a:defRPr sz="1000"/>
          </a:pPr>
          <a:r>
            <a:rPr lang="he-IL" sz="1200" b="1" i="0" u="none" strike="noStrike" baseline="0">
              <a:solidFill>
                <a:srgbClr val="000000"/>
              </a:solidFill>
              <a:latin typeface="Arial (Hebrew)"/>
              <a:cs typeface="Arial (Hebrew)"/>
            </a:rPr>
            <a:t>שטאנג בניה והנדסה בע"מ</a:t>
          </a:r>
          <a:endParaRPr lang="he-IL" sz="900" b="1" i="0" u="none" strike="noStrike" baseline="0">
            <a:solidFill>
              <a:srgbClr val="000000"/>
            </a:solidFill>
            <a:latin typeface="Arial"/>
            <a:cs typeface="Arial"/>
          </a:endParaRPr>
        </a:p>
        <a:p>
          <a:pPr algn="r" rtl="1">
            <a:defRPr sz="1000"/>
          </a:pPr>
          <a:r>
            <a:rPr lang="he-IL" sz="900" b="0" i="0" u="none" strike="noStrike" baseline="0">
              <a:solidFill>
                <a:srgbClr val="000000"/>
              </a:solidFill>
              <a:latin typeface="Arial (Hebrew)"/>
              <a:cs typeface="Arial (Hebrew)"/>
            </a:rPr>
            <a:t>חבצלת החוף 5 </a:t>
          </a:r>
          <a:r>
            <a:rPr lang="he-IL" sz="900" b="0" i="0" u="none" strike="noStrike" baseline="0">
              <a:solidFill>
                <a:srgbClr val="000000"/>
              </a:solidFill>
              <a:latin typeface="Arial"/>
              <a:cs typeface="Arial"/>
            </a:rPr>
            <a:t>  </a:t>
          </a:r>
          <a:r>
            <a:rPr lang="he-IL" sz="900" b="0" i="0" u="none" strike="noStrike" baseline="0">
              <a:solidFill>
                <a:srgbClr val="000000"/>
              </a:solidFill>
              <a:latin typeface="Arial (Hebrew)"/>
              <a:cs typeface="Arial (Hebrew)"/>
            </a:rPr>
            <a:t>א.ת. צפוני  יבנה.</a:t>
          </a:r>
          <a:r>
            <a:rPr lang="he-IL" sz="900" b="0" i="0" u="none" strike="noStrike" baseline="0">
              <a:solidFill>
                <a:srgbClr val="000000"/>
              </a:solidFill>
              <a:latin typeface="Arial"/>
              <a:cs typeface="Arial"/>
            </a:rPr>
            <a:t>   </a:t>
          </a:r>
        </a:p>
        <a:p>
          <a:pPr algn="r" rtl="1">
            <a:defRPr sz="1000"/>
          </a:pPr>
          <a:r>
            <a:rPr lang="he-IL" sz="900" b="0" i="0" u="none" strike="noStrike" baseline="0">
              <a:solidFill>
                <a:srgbClr val="000000"/>
              </a:solidFill>
              <a:latin typeface="Arial (Hebrew)"/>
              <a:cs typeface="Arial (Hebrew)"/>
            </a:rPr>
            <a:t>מען למכתבים: ת.ד. 13273  יבנה</a:t>
          </a:r>
          <a:r>
            <a:rPr lang="he-IL" sz="900" b="0" i="0" u="none" strike="noStrike" baseline="0">
              <a:solidFill>
                <a:srgbClr val="000000"/>
              </a:solidFill>
              <a:latin typeface="Arial"/>
              <a:cs typeface="Arial"/>
            </a:rPr>
            <a:t> 8122453</a:t>
          </a:r>
        </a:p>
        <a:p>
          <a:pPr algn="r" rtl="1">
            <a:defRPr sz="1000"/>
          </a:pPr>
          <a:r>
            <a:rPr lang="he-IL" sz="900" b="0" i="0" u="none" strike="noStrike" baseline="0">
              <a:solidFill>
                <a:srgbClr val="000000"/>
              </a:solidFill>
              <a:latin typeface="Arial (Hebrew)"/>
              <a:cs typeface="Arial (Hebrew)"/>
            </a:rPr>
            <a:t>טל' 08-9333305</a:t>
          </a:r>
          <a:r>
            <a:rPr lang="he-IL" sz="900" b="0" i="0" u="none" strike="noStrike" baseline="0">
              <a:solidFill>
                <a:srgbClr val="000000"/>
              </a:solidFill>
              <a:latin typeface="Arial"/>
              <a:cs typeface="Arial"/>
            </a:rPr>
            <a:t>             </a:t>
          </a:r>
          <a:r>
            <a:rPr lang="he-IL" sz="900" b="0" i="0" u="none" strike="noStrike" baseline="0">
              <a:solidFill>
                <a:srgbClr val="000000"/>
              </a:solidFill>
              <a:latin typeface="Arial (Hebrew)"/>
              <a:cs typeface="Arial (Hebrew)"/>
            </a:rPr>
            <a:t>פקס 08-9333307</a:t>
          </a:r>
          <a:endParaRPr lang="he-IL" sz="900" b="0" i="0" u="none" strike="noStrike" baseline="0">
            <a:solidFill>
              <a:srgbClr val="000000"/>
            </a:solidFill>
            <a:latin typeface="Arial"/>
            <a:cs typeface="Arial"/>
          </a:endParaRPr>
        </a:p>
        <a:p>
          <a:pPr algn="r" rtl="1">
            <a:defRPr sz="1000"/>
          </a:pPr>
          <a:r>
            <a:rPr lang="en-US" sz="900" b="0" i="0" u="none" strike="noStrike" baseline="0">
              <a:solidFill>
                <a:srgbClr val="0000FF"/>
              </a:solidFill>
              <a:latin typeface="Arial"/>
              <a:cs typeface="Arial"/>
            </a:rPr>
            <a:t>info@shtang.co.il</a:t>
          </a:r>
          <a:r>
            <a:rPr lang="en-US" sz="900" b="0" i="0" u="none" strike="noStrike" baseline="0">
              <a:solidFill>
                <a:srgbClr val="000000"/>
              </a:solidFill>
              <a:latin typeface="Arial"/>
              <a:cs typeface="Arial"/>
            </a:rPr>
            <a:t>      </a:t>
          </a:r>
          <a:r>
            <a:rPr lang="en-US" sz="900" b="0" i="0" u="none" strike="noStrike" baseline="0">
              <a:solidFill>
                <a:srgbClr val="0000FF"/>
              </a:solidFill>
              <a:latin typeface="Arial"/>
              <a:cs typeface="Arial"/>
            </a:rPr>
            <a:t>www.shtang.co.il</a:t>
          </a:r>
          <a:r>
            <a:rPr lang="en-US" sz="900" b="0" i="0" u="none" strike="noStrike" baseline="0">
              <a:solidFill>
                <a:srgbClr val="000000"/>
              </a:solidFill>
              <a:latin typeface="Arial"/>
              <a:cs typeface="Arial"/>
            </a:rPr>
            <a:t>   </a:t>
          </a:r>
          <a:r>
            <a:rPr lang="en-US" sz="800" b="0" i="0" u="none" strike="noStrike" baseline="0">
              <a:solidFill>
                <a:srgbClr val="000000"/>
              </a:solidFill>
              <a:latin typeface="David"/>
              <a:cs typeface="David"/>
            </a:rPr>
            <a:t> </a:t>
          </a:r>
        </a:p>
        <a:p>
          <a:pPr algn="r" rtl="1">
            <a:defRPr sz="1000"/>
          </a:pPr>
          <a:endParaRPr lang="en-US" sz="800" b="0" i="0" u="none" strike="noStrike" baseline="0">
            <a:solidFill>
              <a:srgbClr val="000000"/>
            </a:solidFill>
            <a:latin typeface="David"/>
            <a:cs typeface="David"/>
          </a:endParaRPr>
        </a:p>
      </xdr:txBody>
    </xdr:sp>
    <xdr:clientData/>
  </xdr:twoCellAnchor>
  <xdr:twoCellAnchor editAs="oneCell">
    <xdr:from>
      <xdr:col>5</xdr:col>
      <xdr:colOff>31592</xdr:colOff>
      <xdr:row>0</xdr:row>
      <xdr:rowOff>128479</xdr:rowOff>
    </xdr:from>
    <xdr:to>
      <xdr:col>11</xdr:col>
      <xdr:colOff>60564</xdr:colOff>
      <xdr:row>4</xdr:row>
      <xdr:rowOff>7277</xdr:rowOff>
    </xdr:to>
    <xdr:pic>
      <xdr:nvPicPr>
        <xdr:cNvPr id="7" name="תמונה 6" descr="לוגו שטאנג.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tretch>
          <a:fillRect/>
        </a:stretch>
      </xdr:blipFill>
      <xdr:spPr>
        <a:xfrm>
          <a:off x="11176575126" y="128479"/>
          <a:ext cx="2187282" cy="577298"/>
        </a:xfrm>
        <a:prstGeom prst="rect">
          <a:avLst/>
        </a:prstGeom>
      </xdr:spPr>
    </xdr:pic>
    <xdr:clientData/>
  </xdr:twoCellAnchor>
  <xdr:twoCellAnchor>
    <xdr:from>
      <xdr:col>0</xdr:col>
      <xdr:colOff>165653</xdr:colOff>
      <xdr:row>14</xdr:row>
      <xdr:rowOff>91109</xdr:rowOff>
    </xdr:from>
    <xdr:to>
      <xdr:col>10</xdr:col>
      <xdr:colOff>662609</xdr:colOff>
      <xdr:row>20</xdr:row>
      <xdr:rowOff>33131</xdr:rowOff>
    </xdr:to>
    <xdr:sp macro="" textlink="">
      <xdr:nvSpPr>
        <xdr:cNvPr id="2" name="תיבת טקסט 1">
          <a:extLst>
            <a:ext uri="{FF2B5EF4-FFF2-40B4-BE49-F238E27FC236}">
              <a16:creationId xmlns:a16="http://schemas.microsoft.com/office/drawing/2014/main" id="{F2C5369F-1CD9-49AB-108A-77F92B23D114}"/>
            </a:ext>
          </a:extLst>
        </xdr:cNvPr>
        <xdr:cNvSpPr txBox="1"/>
      </xdr:nvSpPr>
      <xdr:spPr>
        <a:xfrm>
          <a:off x="11255742196" y="2874066"/>
          <a:ext cx="5317434" cy="10850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100"/>
            <a:t>במהלך שנת 2024 הייתה עלייה בכמות השפכים לכמויות הזכורות טרם תחילת המלחמה. השפכים שהגיעו למתקן, למרות בדיקות המעבדה המטעות היו בחלקם שפכי רפתות, עם הזרמות חריגות מספר שעות ביום. כתוצאה מכך, חווינו במתקן קריסות תהליך רבות שהצריכו התאמות תהליכיות. נושא שפכי הרפתות והשפכים החריגים למתקן, נמצא בניטור רציף של המועצה ואנו מנסים למצוא פתרונות לכך באופן שוטף ובשיתוף פעולה.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371475</xdr:colOff>
      <xdr:row>23</xdr:row>
      <xdr:rowOff>19050</xdr:rowOff>
    </xdr:to>
    <xdr:graphicFrame macro="">
      <xdr:nvGraphicFramePr>
        <xdr:cNvPr id="2" name="תרשים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0</xdr:row>
      <xdr:rowOff>152400</xdr:rowOff>
    </xdr:from>
    <xdr:to>
      <xdr:col>21</xdr:col>
      <xdr:colOff>314325</xdr:colOff>
      <xdr:row>22</xdr:row>
      <xdr:rowOff>171450</xdr:rowOff>
    </xdr:to>
    <xdr:graphicFrame macro="">
      <xdr:nvGraphicFramePr>
        <xdr:cNvPr id="3" name="תרשים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266701</xdr:colOff>
      <xdr:row>1</xdr:row>
      <xdr:rowOff>57150</xdr:rowOff>
    </xdr:from>
    <xdr:to>
      <xdr:col>15</xdr:col>
      <xdr:colOff>9526</xdr:colOff>
      <xdr:row>24</xdr:row>
      <xdr:rowOff>57150</xdr:rowOff>
    </xdr:to>
    <xdr:graphicFrame macro="">
      <xdr:nvGraphicFramePr>
        <xdr:cNvPr id="2" name="תרשים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11</xdr:col>
      <xdr:colOff>664509</xdr:colOff>
      <xdr:row>23</xdr:row>
      <xdr:rowOff>123826</xdr:rowOff>
    </xdr:to>
    <xdr:graphicFrame macro="">
      <xdr:nvGraphicFramePr>
        <xdr:cNvPr id="3" name="תרשים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1"/>
  <sheetViews>
    <sheetView rightToLeft="1" tabSelected="1" view="pageBreakPreview" topLeftCell="A9" zoomScale="115" zoomScaleNormal="115" zoomScaleSheetLayoutView="115" zoomScalePageLayoutView="85" workbookViewId="0">
      <selection activeCell="F11" sqref="F11"/>
    </sheetView>
  </sheetViews>
  <sheetFormatPr defaultColWidth="9" defaultRowHeight="14.25" x14ac:dyDescent="0.2"/>
  <cols>
    <col min="1" max="1" width="2.5" style="3" customWidth="1"/>
    <col min="2" max="2" width="6.25" style="3" customWidth="1"/>
    <col min="3" max="3" width="20.625" style="3" customWidth="1"/>
    <col min="4" max="4" width="3.875" style="3" customWidth="1"/>
    <col min="5" max="5" width="10.375" style="3" customWidth="1"/>
    <col min="6" max="6" width="9" style="3" customWidth="1"/>
    <col min="7" max="7" width="1.625" style="3" customWidth="1"/>
    <col min="8" max="8" width="8.875" style="3" customWidth="1"/>
    <col min="9" max="9" width="0" style="3" hidden="1" customWidth="1"/>
    <col min="10" max="10" width="1.375" style="3" hidden="1" customWidth="1"/>
    <col min="11" max="11" width="8.875" style="3" customWidth="1"/>
    <col min="12" max="16384" width="9" style="3"/>
  </cols>
  <sheetData>
    <row r="1" spans="1:12" ht="14.25" customHeight="1" x14ac:dyDescent="0.2">
      <c r="B1" s="316"/>
      <c r="C1" s="316"/>
      <c r="D1" s="316"/>
      <c r="E1" s="316"/>
      <c r="F1" s="316"/>
      <c r="G1" s="316"/>
      <c r="H1" s="316"/>
      <c r="I1" s="316"/>
      <c r="J1" s="316"/>
      <c r="K1" s="316"/>
    </row>
    <row r="2" spans="1:12" x14ac:dyDescent="0.2">
      <c r="B2" s="316"/>
      <c r="C2" s="316"/>
      <c r="D2" s="316"/>
      <c r="E2" s="316"/>
      <c r="F2" s="316"/>
      <c r="G2" s="316"/>
      <c r="H2" s="316"/>
      <c r="I2" s="316"/>
      <c r="J2" s="316"/>
      <c r="K2" s="316"/>
    </row>
    <row r="3" spans="1:12" x14ac:dyDescent="0.2">
      <c r="B3" s="316"/>
      <c r="C3" s="316"/>
      <c r="D3" s="316"/>
      <c r="E3" s="316"/>
      <c r="F3" s="316"/>
      <c r="G3" s="316"/>
      <c r="H3" s="316"/>
      <c r="I3" s="316"/>
      <c r="J3" s="316"/>
      <c r="K3" s="316"/>
    </row>
    <row r="4" spans="1:12" x14ac:dyDescent="0.2">
      <c r="B4" s="316"/>
      <c r="C4" s="316"/>
      <c r="D4" s="316"/>
      <c r="E4" s="316"/>
      <c r="F4" s="316"/>
      <c r="G4" s="316"/>
      <c r="H4" s="316"/>
      <c r="I4" s="316"/>
      <c r="J4" s="316"/>
      <c r="K4" s="316"/>
    </row>
    <row r="5" spans="1:12" ht="26.25" customHeight="1" x14ac:dyDescent="0.2">
      <c r="B5" s="316"/>
      <c r="C5" s="316"/>
      <c r="D5" s="316"/>
      <c r="E5" s="316"/>
      <c r="F5" s="316"/>
      <c r="G5" s="316"/>
      <c r="H5" s="316"/>
      <c r="I5" s="316"/>
      <c r="J5" s="316"/>
      <c r="K5" s="316"/>
    </row>
    <row r="6" spans="1:12" ht="15" x14ac:dyDescent="0.2">
      <c r="F6" s="322">
        <f ca="1">TODAY()</f>
        <v>45747</v>
      </c>
      <c r="G6" s="322"/>
      <c r="H6" s="322"/>
      <c r="I6" s="322"/>
      <c r="J6" s="322"/>
      <c r="K6" s="322"/>
    </row>
    <row r="7" spans="1:12" ht="15" x14ac:dyDescent="0.2">
      <c r="B7" s="10" t="s">
        <v>126</v>
      </c>
    </row>
    <row r="8" spans="1:12" ht="15" x14ac:dyDescent="0.2">
      <c r="B8" s="13" t="s">
        <v>107</v>
      </c>
      <c r="C8" s="3" t="s">
        <v>287</v>
      </c>
    </row>
    <row r="9" spans="1:12" ht="15" x14ac:dyDescent="0.2">
      <c r="B9" s="21"/>
      <c r="C9" s="22" t="s">
        <v>266</v>
      </c>
    </row>
    <row r="10" spans="1:12" ht="15" x14ac:dyDescent="0.2">
      <c r="B10" s="13"/>
      <c r="C10" s="28"/>
      <c r="D10" s="29"/>
    </row>
    <row r="11" spans="1:12" ht="15" x14ac:dyDescent="0.2">
      <c r="B11" s="5"/>
    </row>
    <row r="12" spans="1:12" ht="15" x14ac:dyDescent="0.2">
      <c r="B12" s="5" t="s">
        <v>87</v>
      </c>
    </row>
    <row r="13" spans="1:12" ht="15" x14ac:dyDescent="0.2">
      <c r="B13" s="5"/>
    </row>
    <row r="14" spans="1:12" ht="15.75" x14ac:dyDescent="0.2">
      <c r="B14" s="66" t="s">
        <v>265</v>
      </c>
      <c r="C14"/>
      <c r="D14"/>
      <c r="E14" s="11"/>
      <c r="F14" s="25">
        <v>2024</v>
      </c>
    </row>
    <row r="15" spans="1:12" ht="15.6" customHeight="1" x14ac:dyDescent="0.2">
      <c r="A15" s="288"/>
      <c r="B15" s="289"/>
      <c r="C15" s="289"/>
      <c r="D15" s="289"/>
      <c r="E15" s="289"/>
      <c r="F15" s="289"/>
      <c r="G15" s="289"/>
      <c r="H15" s="289"/>
      <c r="I15" s="289"/>
      <c r="J15" s="289"/>
      <c r="K15" s="289"/>
      <c r="L15" s="289"/>
    </row>
    <row r="16" spans="1:12" ht="15.6" customHeight="1" x14ac:dyDescent="0.2">
      <c r="A16" s="289"/>
      <c r="B16" s="289"/>
      <c r="C16" s="289"/>
      <c r="D16" s="289"/>
      <c r="E16" s="289"/>
      <c r="F16" s="289"/>
      <c r="G16" s="289"/>
      <c r="H16" s="289"/>
      <c r="I16" s="289"/>
      <c r="J16" s="289"/>
      <c r="K16" s="289"/>
      <c r="L16" s="289"/>
    </row>
    <row r="17" spans="1:13" ht="15.6" customHeight="1" x14ac:dyDescent="0.2">
      <c r="A17" s="289"/>
      <c r="B17" s="289"/>
      <c r="C17" s="289"/>
      <c r="D17" s="289"/>
      <c r="E17" s="289"/>
      <c r="F17" s="289"/>
      <c r="G17" s="289"/>
      <c r="H17" s="289"/>
      <c r="I17" s="289"/>
      <c r="J17" s="289"/>
      <c r="K17" s="289"/>
      <c r="L17" s="289"/>
    </row>
    <row r="18" spans="1:13" ht="15.6" customHeight="1" x14ac:dyDescent="0.2">
      <c r="A18" s="289"/>
      <c r="B18" s="289"/>
      <c r="C18" s="289"/>
      <c r="D18" s="289"/>
      <c r="E18" s="289"/>
      <c r="F18" s="289"/>
      <c r="G18" s="289"/>
      <c r="H18" s="289"/>
      <c r="I18" s="289"/>
      <c r="J18" s="289"/>
      <c r="K18" s="289"/>
      <c r="L18" s="289"/>
    </row>
    <row r="19" spans="1:13" ht="15.6" customHeight="1" x14ac:dyDescent="0.2">
      <c r="A19" s="289"/>
      <c r="B19" s="289"/>
      <c r="C19" s="289"/>
      <c r="D19" s="289"/>
      <c r="E19" s="289"/>
      <c r="F19" s="289"/>
      <c r="G19" s="289"/>
      <c r="H19" s="289"/>
      <c r="I19" s="289"/>
      <c r="J19" s="289"/>
      <c r="K19" s="289"/>
      <c r="L19" s="289"/>
    </row>
    <row r="20" spans="1:13" ht="15.6" customHeight="1" x14ac:dyDescent="0.2">
      <c r="A20" s="289"/>
      <c r="B20" s="289"/>
      <c r="C20" s="289"/>
      <c r="D20" s="289"/>
      <c r="E20" s="289"/>
      <c r="F20" s="289"/>
      <c r="G20" s="289"/>
      <c r="H20" s="289"/>
      <c r="I20" s="289"/>
      <c r="J20" s="289"/>
      <c r="K20" s="289"/>
      <c r="L20" s="289"/>
    </row>
    <row r="21" spans="1:13" ht="15.6" customHeight="1" x14ac:dyDescent="0.2">
      <c r="A21" s="289"/>
      <c r="B21" s="289"/>
      <c r="C21" s="289"/>
      <c r="D21" s="289"/>
      <c r="E21" s="289"/>
      <c r="F21" s="289"/>
      <c r="G21" s="289"/>
      <c r="H21" s="289"/>
      <c r="I21" s="289"/>
      <c r="J21" s="289"/>
      <c r="K21" s="289"/>
      <c r="L21" s="289"/>
    </row>
    <row r="22" spans="1:13" ht="15.75" x14ac:dyDescent="0.2">
      <c r="B22" s="6" t="s">
        <v>88</v>
      </c>
    </row>
    <row r="23" spans="1:13" s="26" customFormat="1" ht="23.1" hidden="1" customHeight="1" thickTop="1" thickBot="1" x14ac:dyDescent="0.25">
      <c r="B23" s="311"/>
      <c r="C23" s="312"/>
      <c r="D23" s="312"/>
      <c r="E23" s="312"/>
      <c r="F23" s="312"/>
      <c r="G23" s="312"/>
      <c r="H23" s="312"/>
      <c r="I23" s="312"/>
      <c r="J23" s="312"/>
      <c r="K23" s="313"/>
      <c r="M23" s="3"/>
    </row>
    <row r="24" spans="1:13" s="26" customFormat="1" ht="27.75" hidden="1" customHeight="1" thickTop="1" thickBot="1" x14ac:dyDescent="0.25">
      <c r="B24" s="311"/>
      <c r="C24" s="312"/>
      <c r="D24" s="312"/>
      <c r="E24" s="312"/>
      <c r="F24" s="312"/>
      <c r="G24" s="312"/>
      <c r="H24" s="312"/>
      <c r="I24" s="312"/>
      <c r="J24" s="312"/>
      <c r="K24" s="313"/>
      <c r="M24" s="3"/>
    </row>
    <row r="25" spans="1:13" s="26" customFormat="1" ht="23.1" hidden="1" customHeight="1" thickTop="1" thickBot="1" x14ac:dyDescent="0.25">
      <c r="B25" s="311"/>
      <c r="C25" s="312"/>
      <c r="D25" s="312"/>
      <c r="E25" s="312"/>
      <c r="F25" s="312"/>
      <c r="G25" s="312"/>
      <c r="H25" s="312"/>
      <c r="I25" s="312"/>
      <c r="J25" s="312"/>
      <c r="K25" s="313"/>
      <c r="M25" s="3"/>
    </row>
    <row r="26" spans="1:13" s="26" customFormat="1" ht="23.1" hidden="1" customHeight="1" thickTop="1" thickBot="1" x14ac:dyDescent="0.25">
      <c r="B26" s="319"/>
      <c r="C26" s="320"/>
      <c r="D26" s="320"/>
      <c r="E26" s="320"/>
      <c r="F26" s="320"/>
      <c r="G26" s="320"/>
      <c r="H26" s="320"/>
      <c r="I26" s="320"/>
      <c r="J26" s="320"/>
      <c r="K26" s="321"/>
      <c r="M26" s="3"/>
    </row>
    <row r="27" spans="1:13" s="26" customFormat="1" ht="23.1" hidden="1" customHeight="1" thickTop="1" thickBot="1" x14ac:dyDescent="0.25">
      <c r="B27" s="308"/>
      <c r="C27" s="309"/>
      <c r="D27" s="309"/>
      <c r="E27" s="309"/>
      <c r="F27" s="309"/>
      <c r="G27" s="309"/>
      <c r="H27" s="309"/>
      <c r="I27" s="309"/>
      <c r="J27" s="309"/>
      <c r="K27" s="310"/>
      <c r="M27" s="3"/>
    </row>
    <row r="28" spans="1:13" s="26" customFormat="1" ht="23.1" hidden="1" customHeight="1" thickTop="1" thickBot="1" x14ac:dyDescent="0.25">
      <c r="B28" s="308"/>
      <c r="C28" s="309"/>
      <c r="D28" s="309"/>
      <c r="E28" s="309"/>
      <c r="F28" s="309"/>
      <c r="G28" s="309"/>
      <c r="H28" s="309"/>
      <c r="I28" s="309"/>
      <c r="J28" s="309"/>
      <c r="K28" s="310"/>
      <c r="M28" s="3"/>
    </row>
    <row r="29" spans="1:13" ht="44.25" customHeight="1" thickBot="1" x14ac:dyDescent="0.25">
      <c r="B29" s="12" t="s">
        <v>106</v>
      </c>
      <c r="C29" s="8"/>
      <c r="D29" s="8"/>
      <c r="E29" s="8"/>
      <c r="F29" s="8"/>
    </row>
    <row r="30" spans="1:13" ht="15.75" thickTop="1" thickBot="1" x14ac:dyDescent="0.25">
      <c r="B30" s="295" t="s">
        <v>110</v>
      </c>
      <c r="C30" s="318"/>
      <c r="D30" s="294"/>
      <c r="E30" s="293">
        <f>'נתונים לדוח שנתי'!B20</f>
        <v>889297</v>
      </c>
      <c r="F30" s="294"/>
    </row>
    <row r="31" spans="1:13" ht="15.75" customHeight="1" thickTop="1" thickBot="1" x14ac:dyDescent="0.25">
      <c r="B31" s="295" t="s">
        <v>267</v>
      </c>
      <c r="C31" s="318"/>
      <c r="D31" s="294"/>
      <c r="E31" s="293">
        <f>'נתונים לדוח שנתי'!B21</f>
        <v>74108.083333333328</v>
      </c>
      <c r="F31" s="294"/>
    </row>
    <row r="32" spans="1:13" ht="15.75" thickTop="1" thickBot="1" x14ac:dyDescent="0.25">
      <c r="B32" s="295" t="s">
        <v>268</v>
      </c>
      <c r="C32" s="318"/>
      <c r="D32" s="294"/>
      <c r="E32" s="293">
        <f>'נתונים לדוח שנתי'!C21</f>
        <v>2428.6337659127425</v>
      </c>
      <c r="F32" s="294"/>
    </row>
    <row r="33" spans="2:12" ht="15" thickTop="1" x14ac:dyDescent="0.2"/>
    <row r="34" spans="2:12" ht="16.5" thickBot="1" x14ac:dyDescent="0.3">
      <c r="B34" s="317" t="s">
        <v>111</v>
      </c>
      <c r="C34" s="317"/>
      <c r="D34" s="317"/>
      <c r="E34" s="7"/>
      <c r="F34" s="19"/>
      <c r="H34" s="265" t="s">
        <v>276</v>
      </c>
      <c r="I34" s="266"/>
      <c r="J34" s="266"/>
      <c r="K34" s="267" t="s">
        <v>277</v>
      </c>
    </row>
    <row r="35" spans="2:12" ht="16.5" thickTop="1" thickBot="1" x14ac:dyDescent="0.25">
      <c r="B35" s="292" t="s">
        <v>89</v>
      </c>
      <c r="C35" s="292"/>
      <c r="D35" s="292"/>
      <c r="E35" s="293">
        <f>'נתונים לדוח שנתי'!F21</f>
        <v>374.875</v>
      </c>
      <c r="F35" s="294"/>
      <c r="H35" s="276">
        <v>360</v>
      </c>
      <c r="I35" s="278"/>
      <c r="J35" s="278"/>
      <c r="K35" s="489">
        <f t="shared" ref="K35:K36" si="0">(E35/H35)-100%</f>
        <v>4.1319444444444464E-2</v>
      </c>
    </row>
    <row r="36" spans="2:12" ht="16.5" thickTop="1" thickBot="1" x14ac:dyDescent="0.25">
      <c r="B36" s="292" t="s">
        <v>90</v>
      </c>
      <c r="C36" s="292"/>
      <c r="D36" s="292"/>
      <c r="E36" s="293">
        <f>'נתונים לדוח שנתי'!G21</f>
        <v>1200.3611111111111</v>
      </c>
      <c r="F36" s="294"/>
      <c r="H36" s="276">
        <v>969</v>
      </c>
      <c r="I36" s="278"/>
      <c r="J36" s="278"/>
      <c r="K36" s="489">
        <f>(E36/H36)-100%</f>
        <v>0.23876275656461421</v>
      </c>
    </row>
    <row r="37" spans="2:12" ht="16.5" thickTop="1" thickBot="1" x14ac:dyDescent="0.25">
      <c r="B37" s="292" t="s">
        <v>91</v>
      </c>
      <c r="C37" s="292"/>
      <c r="D37" s="292"/>
      <c r="E37" s="293">
        <f>'נתונים לדוח שנתי'!H21</f>
        <v>625.81944444444446</v>
      </c>
      <c r="F37" s="294"/>
      <c r="H37" s="276">
        <v>473</v>
      </c>
      <c r="I37" s="278"/>
      <c r="J37" s="278"/>
      <c r="K37" s="489">
        <f>(E37/H37)-100%</f>
        <v>0.32308550622504106</v>
      </c>
    </row>
    <row r="38" spans="2:12" ht="16.5" thickTop="1" thickBot="1" x14ac:dyDescent="0.25">
      <c r="B38" s="292" t="s">
        <v>92</v>
      </c>
      <c r="C38" s="292"/>
      <c r="D38" s="292"/>
      <c r="E38" s="293">
        <f>'נתונים לדוח שנתי'!I21</f>
        <v>42.528750000000002</v>
      </c>
      <c r="F38" s="294"/>
      <c r="H38" s="276"/>
      <c r="I38" s="278"/>
      <c r="J38" s="278"/>
      <c r="K38" s="489"/>
    </row>
    <row r="39" spans="2:12" ht="15.75" customHeight="1" thickTop="1" thickBot="1" x14ac:dyDescent="0.25">
      <c r="B39" s="295" t="s">
        <v>105</v>
      </c>
      <c r="C39" s="296"/>
      <c r="D39" s="297"/>
      <c r="E39" s="293">
        <f>'נתונים לדוח שנתי'!J21</f>
        <v>58.416666666666664</v>
      </c>
      <c r="F39" s="294"/>
      <c r="H39" s="276"/>
      <c r="I39" s="278"/>
      <c r="J39" s="278"/>
      <c r="K39" s="489"/>
    </row>
    <row r="40" spans="2:12" ht="16.5" thickTop="1" thickBot="1" x14ac:dyDescent="0.25">
      <c r="B40" s="295" t="s">
        <v>17</v>
      </c>
      <c r="C40" s="298"/>
      <c r="D40" s="299"/>
      <c r="E40" s="293">
        <f>'נתונים לדוח שנתי'!M21</f>
        <v>87.125</v>
      </c>
      <c r="F40" s="294"/>
      <c r="H40" s="276">
        <v>54</v>
      </c>
      <c r="I40" s="278"/>
      <c r="J40" s="278"/>
      <c r="K40" s="489">
        <f>(E40/H40)-100%</f>
        <v>0.61342592592592582</v>
      </c>
    </row>
    <row r="41" spans="2:12" ht="15.75" customHeight="1" thickTop="1" thickBot="1" x14ac:dyDescent="0.25">
      <c r="B41" s="295" t="s">
        <v>86</v>
      </c>
      <c r="C41" s="296"/>
      <c r="D41" s="297"/>
      <c r="E41" s="293">
        <f>'נתונים לדוח שנתי'!L21</f>
        <v>17.80833333333333</v>
      </c>
      <c r="F41" s="294"/>
      <c r="H41" s="276"/>
      <c r="I41" s="278"/>
      <c r="J41" s="278"/>
      <c r="K41" s="264"/>
    </row>
    <row r="42" spans="2:12" ht="16.5" thickTop="1" thickBot="1" x14ac:dyDescent="0.25">
      <c r="B42" s="292" t="s">
        <v>93</v>
      </c>
      <c r="C42" s="292"/>
      <c r="D42" s="292"/>
      <c r="E42" s="293">
        <f>'נתונים לדוח שנתי'!K21</f>
        <v>92.444444444444457</v>
      </c>
      <c r="F42" s="294"/>
      <c r="H42" s="277"/>
      <c r="I42" s="279"/>
      <c r="J42" s="279"/>
      <c r="K42" s="280"/>
    </row>
    <row r="43" spans="2:12" ht="15.75" thickTop="1" x14ac:dyDescent="0.2">
      <c r="B43" s="13"/>
      <c r="C43" s="13"/>
      <c r="D43" s="13"/>
      <c r="E43" s="15"/>
      <c r="F43" s="16"/>
    </row>
    <row r="44" spans="2:12" x14ac:dyDescent="0.2">
      <c r="B44" s="23"/>
      <c r="C44" s="23"/>
      <c r="D44" s="23"/>
      <c r="E44" s="23"/>
      <c r="F44" s="23"/>
      <c r="G44" s="23"/>
      <c r="H44" s="23"/>
      <c r="I44" s="23"/>
      <c r="J44" s="23"/>
      <c r="K44" s="23"/>
    </row>
    <row r="45" spans="2:12" ht="15.75" x14ac:dyDescent="0.2">
      <c r="B45" s="5"/>
      <c r="C45" s="5"/>
      <c r="D45" s="5"/>
      <c r="E45" s="17"/>
      <c r="F45" s="17"/>
    </row>
    <row r="46" spans="2:12" ht="16.5" thickBot="1" x14ac:dyDescent="0.3">
      <c r="B46" s="305" t="s">
        <v>134</v>
      </c>
      <c r="C46" s="305"/>
      <c r="D46" s="305"/>
      <c r="E46" s="305"/>
      <c r="F46" s="305"/>
      <c r="H46" s="9"/>
      <c r="I46" s="9"/>
      <c r="J46" s="9"/>
      <c r="K46" s="7"/>
      <c r="L46" s="7"/>
    </row>
    <row r="47" spans="2:12" ht="16.5" thickTop="1" thickBot="1" x14ac:dyDescent="0.25">
      <c r="B47" s="292" t="s">
        <v>89</v>
      </c>
      <c r="C47" s="292"/>
      <c r="D47" s="292"/>
      <c r="E47" s="303">
        <f>'נתונים לדוח שנתי'!Z21</f>
        <v>5.0555555555555554</v>
      </c>
      <c r="F47" s="304"/>
      <c r="H47" s="291"/>
      <c r="I47" s="291"/>
      <c r="J47" s="291"/>
      <c r="K47" s="290"/>
      <c r="L47" s="290"/>
    </row>
    <row r="48" spans="2:12" ht="16.5" thickTop="1" thickBot="1" x14ac:dyDescent="0.25">
      <c r="B48" s="292" t="s">
        <v>90</v>
      </c>
      <c r="C48" s="292"/>
      <c r="D48" s="292"/>
      <c r="E48" s="301">
        <f>'נתונים לדוח שנתי'!AA21</f>
        <v>36.951388888888893</v>
      </c>
      <c r="F48" s="301"/>
      <c r="H48" s="291"/>
      <c r="I48" s="291"/>
      <c r="J48" s="291"/>
      <c r="K48" s="290"/>
      <c r="L48" s="290"/>
    </row>
    <row r="49" spans="2:12" ht="16.5" thickTop="1" thickBot="1" x14ac:dyDescent="0.25">
      <c r="B49" s="292" t="s">
        <v>91</v>
      </c>
      <c r="C49" s="292"/>
      <c r="D49" s="292"/>
      <c r="E49" s="301">
        <f>'נתונים לדוח שנתי'!AB21</f>
        <v>6.9432870370370354</v>
      </c>
      <c r="F49" s="301"/>
      <c r="H49" s="291"/>
      <c r="I49" s="291"/>
      <c r="J49" s="291"/>
      <c r="K49" s="290"/>
      <c r="L49" s="290"/>
    </row>
    <row r="50" spans="2:12" ht="16.5" thickTop="1" thickBot="1" x14ac:dyDescent="0.25">
      <c r="B50" s="292" t="s">
        <v>92</v>
      </c>
      <c r="C50" s="292"/>
      <c r="D50" s="292"/>
      <c r="E50" s="301">
        <f>'נתונים לדוח שנתי'!AE21</f>
        <v>6.081666666666667</v>
      </c>
      <c r="F50" s="301"/>
      <c r="H50" s="291"/>
      <c r="I50" s="291"/>
      <c r="J50" s="291"/>
      <c r="K50" s="290"/>
      <c r="L50" s="290"/>
    </row>
    <row r="51" spans="2:12" ht="16.5" thickTop="1" thickBot="1" x14ac:dyDescent="0.25">
      <c r="B51" s="292" t="s">
        <v>94</v>
      </c>
      <c r="C51" s="292"/>
      <c r="D51" s="292"/>
      <c r="E51" s="301">
        <f>'נתונים לדוח שנתי'!AJ21</f>
        <v>6.5583333333333336</v>
      </c>
      <c r="F51" s="301"/>
      <c r="H51" s="291"/>
      <c r="I51" s="291"/>
      <c r="J51" s="291"/>
      <c r="K51" s="290"/>
      <c r="L51" s="290"/>
    </row>
    <row r="52" spans="2:12" ht="15.75" thickTop="1" x14ac:dyDescent="0.2">
      <c r="B52" s="13"/>
      <c r="C52" s="13"/>
      <c r="D52" s="13"/>
      <c r="E52" s="18"/>
      <c r="F52" s="18"/>
      <c r="H52" s="13"/>
      <c r="I52" s="13"/>
      <c r="J52" s="13"/>
      <c r="K52" s="14"/>
      <c r="L52" s="14"/>
    </row>
    <row r="53" spans="2:12" ht="16.5" thickBot="1" x14ac:dyDescent="0.3">
      <c r="B53" s="302" t="s">
        <v>95</v>
      </c>
      <c r="C53" s="302"/>
      <c r="D53" s="302"/>
      <c r="E53" s="7"/>
      <c r="F53" s="7"/>
    </row>
    <row r="54" spans="2:12" ht="16.5" thickTop="1" thickBot="1" x14ac:dyDescent="0.25">
      <c r="B54" s="292" t="s">
        <v>96</v>
      </c>
      <c r="C54" s="292"/>
      <c r="D54" s="292"/>
      <c r="E54" s="300">
        <f>1-E47/E35</f>
        <v>0.98651402319291615</v>
      </c>
      <c r="F54" s="300"/>
      <c r="H54" s="315"/>
      <c r="I54" s="315"/>
    </row>
    <row r="55" spans="2:12" ht="16.5" thickTop="1" thickBot="1" x14ac:dyDescent="0.25">
      <c r="B55" s="292" t="s">
        <v>97</v>
      </c>
      <c r="C55" s="292"/>
      <c r="D55" s="292"/>
      <c r="E55" s="300">
        <f>1-E49/E37</f>
        <v>0.9889052871420434</v>
      </c>
      <c r="F55" s="300"/>
      <c r="H55" s="315"/>
      <c r="I55" s="315"/>
    </row>
    <row r="56" spans="2:12" ht="16.5" thickTop="1" x14ac:dyDescent="0.2">
      <c r="B56" s="302"/>
      <c r="C56" s="302"/>
      <c r="D56" s="302"/>
      <c r="E56" s="314"/>
      <c r="F56" s="314"/>
    </row>
    <row r="57" spans="2:12" ht="16.5" thickBot="1" x14ac:dyDescent="0.25">
      <c r="B57" s="302" t="s">
        <v>98</v>
      </c>
      <c r="C57" s="302"/>
      <c r="D57" s="302"/>
      <c r="E57" s="314"/>
      <c r="F57" s="314"/>
    </row>
    <row r="58" spans="2:12" ht="30" customHeight="1" thickTop="1" thickBot="1" x14ac:dyDescent="0.25">
      <c r="B58" s="292" t="s">
        <v>99</v>
      </c>
      <c r="C58" s="292"/>
      <c r="D58" s="292"/>
      <c r="E58" s="306">
        <f>'נתונים לדוח שנתי'!BC21</f>
        <v>5668.9401124338619</v>
      </c>
      <c r="F58" s="307"/>
    </row>
    <row r="59" spans="2:12" ht="30" customHeight="1" thickTop="1" thickBot="1" x14ac:dyDescent="0.25">
      <c r="B59" s="292" t="s">
        <v>100</v>
      </c>
      <c r="C59" s="292"/>
      <c r="D59" s="292"/>
      <c r="E59" s="306">
        <f>'נתונים לדוח שנתי'!BF21</f>
        <v>4212.0435515873014</v>
      </c>
      <c r="F59" s="307"/>
    </row>
    <row r="60" spans="2:12" ht="15.75" thickTop="1" x14ac:dyDescent="0.25">
      <c r="B60" s="7"/>
      <c r="C60" s="7"/>
      <c r="D60" s="7"/>
      <c r="E60" s="7"/>
      <c r="F60" s="7"/>
    </row>
    <row r="61" spans="2:12" ht="16.5" thickBot="1" x14ac:dyDescent="0.3">
      <c r="B61" s="302" t="s">
        <v>101</v>
      </c>
      <c r="C61" s="302"/>
      <c r="D61" s="7"/>
      <c r="E61" s="7"/>
      <c r="F61" s="7"/>
    </row>
    <row r="62" spans="2:12" ht="16.5" thickTop="1" thickBot="1" x14ac:dyDescent="0.25">
      <c r="B62" s="292" t="s">
        <v>269</v>
      </c>
      <c r="C62" s="292"/>
      <c r="D62" s="292"/>
      <c r="E62" s="306">
        <f>'נתונים לדוח שנתי'!BO20</f>
        <v>591.16000000000008</v>
      </c>
      <c r="F62" s="307"/>
    </row>
    <row r="63" spans="2:12" ht="16.5" thickTop="1" thickBot="1" x14ac:dyDescent="0.25">
      <c r="B63" s="292" t="s">
        <v>133</v>
      </c>
      <c r="C63" s="292"/>
      <c r="D63" s="292"/>
      <c r="E63" s="306">
        <f>(E62*E64)/100</f>
        <v>155.95875636363635</v>
      </c>
      <c r="F63" s="307"/>
    </row>
    <row r="64" spans="2:12" ht="16.5" thickTop="1" thickBot="1" x14ac:dyDescent="0.25">
      <c r="B64" s="292" t="s">
        <v>270</v>
      </c>
      <c r="C64" s="292"/>
      <c r="D64" s="292"/>
      <c r="E64" s="306">
        <f>'נתונים לדוח שנתי'!BI21</f>
        <v>26.381818181818179</v>
      </c>
      <c r="F64" s="306"/>
    </row>
    <row r="65" spans="2:6" ht="15.75" thickTop="1" x14ac:dyDescent="0.2">
      <c r="B65" s="13"/>
      <c r="C65" s="13"/>
      <c r="D65" s="13"/>
      <c r="E65" s="275"/>
      <c r="F65" s="275"/>
    </row>
    <row r="66" spans="2:6" ht="16.5" thickBot="1" x14ac:dyDescent="0.3">
      <c r="B66" s="302" t="s">
        <v>286</v>
      </c>
      <c r="C66" s="302"/>
      <c r="D66" s="7"/>
      <c r="E66" s="7"/>
      <c r="F66" s="7"/>
    </row>
    <row r="67" spans="2:6" ht="16.5" thickTop="1" thickBot="1" x14ac:dyDescent="0.25">
      <c r="B67" s="292" t="s">
        <v>285</v>
      </c>
      <c r="C67" s="292"/>
      <c r="D67" s="292"/>
      <c r="E67" s="306">
        <f>'נתונים לדוח שנתי'!BP20</f>
        <v>10.62</v>
      </c>
      <c r="F67" s="307"/>
    </row>
    <row r="68" spans="2:6" ht="15.75" thickTop="1" x14ac:dyDescent="0.2">
      <c r="B68" s="13"/>
      <c r="C68" s="13"/>
      <c r="D68" s="13"/>
      <c r="E68" s="275"/>
      <c r="F68" s="275"/>
    </row>
    <row r="69" spans="2:6" ht="16.5" thickBot="1" x14ac:dyDescent="0.3">
      <c r="B69" s="302" t="s">
        <v>281</v>
      </c>
      <c r="C69" s="302"/>
      <c r="D69" s="7"/>
      <c r="E69" s="7"/>
      <c r="F69" s="7"/>
    </row>
    <row r="70" spans="2:6" ht="16.5" thickTop="1" thickBot="1" x14ac:dyDescent="0.25">
      <c r="B70" s="292" t="s">
        <v>282</v>
      </c>
      <c r="C70" s="292"/>
      <c r="D70" s="292"/>
      <c r="E70" s="306">
        <f>'נתונים לדוח שנתי'!BQ20</f>
        <v>4367</v>
      </c>
      <c r="F70" s="307"/>
    </row>
    <row r="71" spans="2:6" ht="15.75" thickTop="1" x14ac:dyDescent="0.2">
      <c r="B71" s="13"/>
      <c r="C71" s="13"/>
      <c r="D71" s="13"/>
      <c r="E71" s="275"/>
      <c r="F71" s="275"/>
    </row>
    <row r="72" spans="2:6" ht="16.5" thickBot="1" x14ac:dyDescent="0.3">
      <c r="B72" s="302" t="s">
        <v>284</v>
      </c>
      <c r="C72" s="302"/>
      <c r="D72" s="7"/>
      <c r="E72" s="7"/>
      <c r="F72" s="7"/>
    </row>
    <row r="73" spans="2:6" ht="16.5" thickTop="1" thickBot="1" x14ac:dyDescent="0.25">
      <c r="B73" s="292" t="s">
        <v>283</v>
      </c>
      <c r="C73" s="292"/>
      <c r="D73" s="292"/>
      <c r="E73" s="306">
        <f>'נתונים לדוח שנתי'!BR20</f>
        <v>1062707</v>
      </c>
      <c r="F73" s="307"/>
    </row>
    <row r="74" spans="2:6" ht="15.75" thickTop="1" x14ac:dyDescent="0.2">
      <c r="B74" s="13"/>
      <c r="C74" s="13"/>
      <c r="D74" s="13"/>
      <c r="E74" s="275"/>
      <c r="F74" s="16"/>
    </row>
    <row r="75" spans="2:6" ht="15" x14ac:dyDescent="0.2">
      <c r="B75" s="13"/>
      <c r="C75" s="13"/>
      <c r="D75" s="13"/>
      <c r="E75" s="275"/>
      <c r="F75" s="16"/>
    </row>
    <row r="76" spans="2:6" ht="15" x14ac:dyDescent="0.2">
      <c r="B76" s="13"/>
      <c r="C76" s="13"/>
      <c r="D76" s="13"/>
      <c r="E76" s="275"/>
      <c r="F76" s="16"/>
    </row>
    <row r="77" spans="2:6" ht="15.75" x14ac:dyDescent="0.2">
      <c r="B77" s="6" t="s">
        <v>102</v>
      </c>
    </row>
    <row r="78" spans="2:6" ht="15" x14ac:dyDescent="0.2">
      <c r="B78" s="5" t="s">
        <v>288</v>
      </c>
    </row>
    <row r="79" spans="2:6" ht="15" x14ac:dyDescent="0.2">
      <c r="B79" s="5" t="s">
        <v>289</v>
      </c>
    </row>
    <row r="80" spans="2:6" ht="15" x14ac:dyDescent="0.2">
      <c r="B80" s="5"/>
    </row>
    <row r="81" spans="2:2" ht="15" x14ac:dyDescent="0.2">
      <c r="B81" s="5"/>
    </row>
  </sheetData>
  <sheetProtection selectLockedCells="1" selectUnlockedCells="1"/>
  <mergeCells count="84">
    <mergeCell ref="B66:C66"/>
    <mergeCell ref="B67:D67"/>
    <mergeCell ref="E67:F67"/>
    <mergeCell ref="B70:D70"/>
    <mergeCell ref="E70:F70"/>
    <mergeCell ref="B69:C69"/>
    <mergeCell ref="B72:C72"/>
    <mergeCell ref="B73:D73"/>
    <mergeCell ref="E73:F73"/>
    <mergeCell ref="B1:K5"/>
    <mergeCell ref="B34:D34"/>
    <mergeCell ref="B30:D30"/>
    <mergeCell ref="B31:D31"/>
    <mergeCell ref="E30:F30"/>
    <mergeCell ref="E31:F31"/>
    <mergeCell ref="B32:D32"/>
    <mergeCell ref="E32:F32"/>
    <mergeCell ref="B23:K23"/>
    <mergeCell ref="B24:K24"/>
    <mergeCell ref="B26:K26"/>
    <mergeCell ref="B27:K27"/>
    <mergeCell ref="F6:K6"/>
    <mergeCell ref="B28:K28"/>
    <mergeCell ref="B25:K25"/>
    <mergeCell ref="B59:D59"/>
    <mergeCell ref="E59:F59"/>
    <mergeCell ref="B61:C61"/>
    <mergeCell ref="B58:D58"/>
    <mergeCell ref="E58:F58"/>
    <mergeCell ref="B56:D56"/>
    <mergeCell ref="E56:E57"/>
    <mergeCell ref="F56:F57"/>
    <mergeCell ref="B57:D57"/>
    <mergeCell ref="B48:D48"/>
    <mergeCell ref="E48:F48"/>
    <mergeCell ref="B42:D42"/>
    <mergeCell ref="H54:I54"/>
    <mergeCell ref="H55:I55"/>
    <mergeCell ref="B62:D62"/>
    <mergeCell ref="E62:F62"/>
    <mergeCell ref="B63:D63"/>
    <mergeCell ref="E63:F63"/>
    <mergeCell ref="B64:D64"/>
    <mergeCell ref="E64:F64"/>
    <mergeCell ref="H50:J50"/>
    <mergeCell ref="H51:J51"/>
    <mergeCell ref="E42:F42"/>
    <mergeCell ref="B47:D47"/>
    <mergeCell ref="E47:F47"/>
    <mergeCell ref="B46:F46"/>
    <mergeCell ref="B55:D55"/>
    <mergeCell ref="E55:F55"/>
    <mergeCell ref="B49:D49"/>
    <mergeCell ref="E49:F49"/>
    <mergeCell ref="B50:D50"/>
    <mergeCell ref="E50:F50"/>
    <mergeCell ref="B51:D51"/>
    <mergeCell ref="E51:F51"/>
    <mergeCell ref="B53:D53"/>
    <mergeCell ref="B54:D54"/>
    <mergeCell ref="E54:F54"/>
    <mergeCell ref="B40:D40"/>
    <mergeCell ref="B35:D35"/>
    <mergeCell ref="E35:F35"/>
    <mergeCell ref="B36:D36"/>
    <mergeCell ref="E36:F36"/>
    <mergeCell ref="B37:D37"/>
    <mergeCell ref="E37:F37"/>
    <mergeCell ref="A15:L21"/>
    <mergeCell ref="K51:L51"/>
    <mergeCell ref="H47:J47"/>
    <mergeCell ref="K47:L47"/>
    <mergeCell ref="B38:D38"/>
    <mergeCell ref="E38:F38"/>
    <mergeCell ref="K50:L50"/>
    <mergeCell ref="E40:F40"/>
    <mergeCell ref="H48:J48"/>
    <mergeCell ref="K48:L48"/>
    <mergeCell ref="H49:J49"/>
    <mergeCell ref="K49:L49"/>
    <mergeCell ref="B41:D41"/>
    <mergeCell ref="E41:F41"/>
    <mergeCell ref="B39:D39"/>
    <mergeCell ref="E39:F39"/>
  </mergeCells>
  <pageMargins left="0.25" right="0.25" top="0.75" bottom="0.75" header="0.3" footer="0.3"/>
  <pageSetup paperSize="9" orientation="portrait" r:id="rId1"/>
  <headerFooter>
    <oddHeader xml:space="preserve">&amp;L
&amp;C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24"/>
  <sheetViews>
    <sheetView rightToLeft="1" topLeftCell="A3" zoomScale="90" zoomScaleNormal="90" workbookViewId="0">
      <selection activeCell="A25" sqref="A25:XFD49"/>
    </sheetView>
  </sheetViews>
  <sheetFormatPr defaultRowHeight="14.25" x14ac:dyDescent="0.2"/>
  <cols>
    <col min="1" max="1" width="9" bestFit="1" customWidth="1"/>
    <col min="2" max="2" width="11.375" bestFit="1" customWidth="1"/>
    <col min="3" max="5" width="8.25" customWidth="1"/>
    <col min="6" max="19" width="7.625" customWidth="1"/>
    <col min="20" max="20" width="7.625" style="42" customWidth="1"/>
    <col min="21" max="41" width="7.625" customWidth="1"/>
    <col min="42" max="42" width="7.625" hidden="1" customWidth="1"/>
    <col min="43" max="46" width="7.625" customWidth="1"/>
    <col min="47" max="47" width="10.75" hidden="1" customWidth="1"/>
    <col min="48" max="48" width="5.875" hidden="1" customWidth="1"/>
    <col min="49" max="49" width="7.75" hidden="1" customWidth="1"/>
    <col min="50" max="50" width="5.375" hidden="1" customWidth="1"/>
    <col min="51" max="51" width="9.625" hidden="1" customWidth="1"/>
    <col min="52" max="52" width="5.625" hidden="1" customWidth="1"/>
    <col min="53" max="53" width="10.375" hidden="1" customWidth="1"/>
    <col min="54" max="54" width="7.125" hidden="1" customWidth="1"/>
    <col min="55" max="60" width="7.625" customWidth="1"/>
    <col min="61" max="61" width="7.625" style="24" customWidth="1"/>
    <col min="62" max="62" width="7.625" customWidth="1"/>
    <col min="63" max="63" width="8.875" bestFit="1" customWidth="1"/>
    <col min="64" max="69" width="7.625" customWidth="1"/>
    <col min="70" max="70" width="8" bestFit="1" customWidth="1"/>
  </cols>
  <sheetData>
    <row r="1" spans="1:81" ht="16.5" hidden="1" thickBot="1" x14ac:dyDescent="0.3">
      <c r="A1" s="274"/>
      <c r="B1" s="274"/>
      <c r="C1" s="274"/>
      <c r="D1" s="274"/>
      <c r="E1" s="274"/>
      <c r="F1" s="274"/>
      <c r="G1" s="274"/>
      <c r="H1" s="274"/>
      <c r="I1" s="274"/>
      <c r="J1" s="274"/>
      <c r="K1" s="274"/>
      <c r="L1" s="274"/>
      <c r="M1" s="274"/>
      <c r="N1" s="274"/>
      <c r="O1" s="274"/>
      <c r="P1" s="274"/>
      <c r="Q1" s="274"/>
      <c r="R1" s="274"/>
      <c r="S1" s="274"/>
      <c r="T1" s="274"/>
      <c r="U1" s="274"/>
      <c r="V1" s="274"/>
      <c r="W1" s="274"/>
      <c r="X1" s="274"/>
    </row>
    <row r="2" spans="1:81" ht="15" hidden="1" thickBot="1" x14ac:dyDescent="0.25"/>
    <row r="3" spans="1:81" ht="15" thickBot="1" x14ac:dyDescent="0.25">
      <c r="A3" s="273">
        <v>2024</v>
      </c>
    </row>
    <row r="4" spans="1:81" s="20" customFormat="1" ht="15" customHeight="1" thickBot="1" x14ac:dyDescent="0.25">
      <c r="A4" s="350" t="s">
        <v>271</v>
      </c>
      <c r="B4" s="353" t="s">
        <v>104</v>
      </c>
      <c r="C4" s="354"/>
      <c r="D4" s="354"/>
      <c r="E4" s="355"/>
      <c r="F4" s="356" t="s">
        <v>10</v>
      </c>
      <c r="G4" s="357"/>
      <c r="H4" s="357"/>
      <c r="I4" s="357"/>
      <c r="J4" s="357"/>
      <c r="K4" s="357"/>
      <c r="L4" s="357"/>
      <c r="M4" s="357"/>
      <c r="N4" s="357"/>
      <c r="O4" s="357"/>
      <c r="P4" s="357"/>
      <c r="Q4" s="357"/>
      <c r="R4" s="357"/>
      <c r="S4" s="357"/>
      <c r="T4" s="357"/>
      <c r="U4" s="357"/>
      <c r="V4" s="357"/>
      <c r="W4" s="357"/>
      <c r="X4" s="357"/>
      <c r="Y4" s="358" t="s">
        <v>127</v>
      </c>
      <c r="Z4" s="358"/>
      <c r="AA4" s="358"/>
      <c r="AB4" s="358"/>
      <c r="AC4" s="358"/>
      <c r="AD4" s="358"/>
      <c r="AE4" s="358"/>
      <c r="AF4" s="358"/>
      <c r="AG4" s="358"/>
      <c r="AH4" s="358"/>
      <c r="AI4" s="358"/>
      <c r="AJ4" s="358"/>
      <c r="AK4" s="358"/>
      <c r="AL4" s="358"/>
      <c r="AM4" s="358"/>
      <c r="AN4" s="358"/>
      <c r="AO4" s="358"/>
      <c r="AP4" s="358"/>
      <c r="AQ4" s="358"/>
      <c r="AR4" s="358"/>
      <c r="AS4" s="358"/>
      <c r="AT4" s="358"/>
      <c r="AU4" s="359" t="s">
        <v>42</v>
      </c>
      <c r="AV4" s="360"/>
      <c r="AW4" s="360"/>
      <c r="AX4" s="360"/>
      <c r="AY4" s="360"/>
      <c r="AZ4" s="361"/>
      <c r="BA4" s="323" t="s">
        <v>128</v>
      </c>
      <c r="BB4" s="324"/>
      <c r="BC4" s="325" t="s">
        <v>263</v>
      </c>
      <c r="BD4" s="326"/>
      <c r="BE4" s="326"/>
      <c r="BF4" s="326"/>
      <c r="BG4" s="326"/>
      <c r="BH4" s="327"/>
      <c r="BI4" s="328" t="s">
        <v>43</v>
      </c>
      <c r="BJ4" s="329"/>
      <c r="BK4" s="329"/>
      <c r="BL4" s="329"/>
      <c r="BM4" s="329"/>
      <c r="BN4" s="330"/>
      <c r="BO4" s="251" t="s">
        <v>3</v>
      </c>
      <c r="BP4" s="251" t="s">
        <v>279</v>
      </c>
      <c r="BQ4" s="251"/>
      <c r="BR4" s="251"/>
      <c r="BS4" s="30"/>
      <c r="BT4" s="30"/>
      <c r="BU4" s="30"/>
      <c r="BV4" s="30"/>
      <c r="BW4" s="30"/>
      <c r="BX4" s="30"/>
      <c r="BY4" s="30"/>
      <c r="BZ4" s="30"/>
      <c r="CA4" s="30"/>
      <c r="CB4" s="30"/>
      <c r="CC4" s="31"/>
    </row>
    <row r="5" spans="1:81" s="20" customFormat="1" ht="45.75" customHeight="1" x14ac:dyDescent="0.2">
      <c r="A5" s="351"/>
      <c r="B5" s="331" t="s">
        <v>108</v>
      </c>
      <c r="C5" s="332"/>
      <c r="D5" s="333" t="s">
        <v>103</v>
      </c>
      <c r="E5" s="334"/>
      <c r="F5" s="335" t="s">
        <v>264</v>
      </c>
      <c r="G5" s="336"/>
      <c r="H5" s="336"/>
      <c r="I5" s="336"/>
      <c r="J5" s="336"/>
      <c r="K5" s="336"/>
      <c r="L5" s="336"/>
      <c r="M5" s="336"/>
      <c r="N5" s="336"/>
      <c r="O5" s="336"/>
      <c r="P5" s="336"/>
      <c r="Q5" s="336"/>
      <c r="R5" s="336"/>
      <c r="S5" s="336"/>
      <c r="T5" s="336"/>
      <c r="U5" s="336"/>
      <c r="V5" s="336"/>
      <c r="W5" s="336"/>
      <c r="X5" s="336"/>
      <c r="Y5" s="337" t="s">
        <v>129</v>
      </c>
      <c r="Z5" s="338"/>
      <c r="AA5" s="338"/>
      <c r="AB5" s="338"/>
      <c r="AC5" s="338"/>
      <c r="AD5" s="338"/>
      <c r="AE5" s="338"/>
      <c r="AF5" s="338"/>
      <c r="AG5" s="338"/>
      <c r="AH5" s="338"/>
      <c r="AI5" s="338"/>
      <c r="AJ5" s="338"/>
      <c r="AK5" s="338"/>
      <c r="AL5" s="338"/>
      <c r="AM5" s="338"/>
      <c r="AN5" s="338"/>
      <c r="AO5" s="338"/>
      <c r="AP5" s="338"/>
      <c r="AQ5" s="338"/>
      <c r="AR5" s="338"/>
      <c r="AS5" s="338"/>
      <c r="AT5" s="339"/>
      <c r="AU5" s="188" t="s">
        <v>55</v>
      </c>
      <c r="AV5" s="340" t="s">
        <v>53</v>
      </c>
      <c r="AW5" s="171" t="s">
        <v>54</v>
      </c>
      <c r="AX5" s="340" t="s">
        <v>56</v>
      </c>
      <c r="AY5" s="171" t="s">
        <v>57</v>
      </c>
      <c r="AZ5" s="340" t="s">
        <v>58</v>
      </c>
      <c r="BA5" s="342" t="s">
        <v>130</v>
      </c>
      <c r="BB5" s="343"/>
      <c r="BC5" s="344" t="s">
        <v>180</v>
      </c>
      <c r="BD5" s="345"/>
      <c r="BE5" s="345"/>
      <c r="BF5" s="345" t="s">
        <v>181</v>
      </c>
      <c r="BG5" s="345"/>
      <c r="BH5" s="346"/>
      <c r="BI5" s="347" t="s">
        <v>122</v>
      </c>
      <c r="BJ5" s="348"/>
      <c r="BK5" s="348"/>
      <c r="BL5" s="348"/>
      <c r="BM5" s="348"/>
      <c r="BN5" s="349"/>
      <c r="BO5" s="185" t="s">
        <v>52</v>
      </c>
      <c r="BP5" s="185" t="s">
        <v>280</v>
      </c>
      <c r="BQ5" s="185" t="s">
        <v>272</v>
      </c>
      <c r="BR5" s="185" t="s">
        <v>274</v>
      </c>
      <c r="BS5" s="30"/>
      <c r="BT5" s="30"/>
      <c r="BU5" s="30"/>
      <c r="BV5" s="30"/>
      <c r="BW5" s="30"/>
      <c r="BX5" s="30"/>
      <c r="BY5" s="30"/>
      <c r="BZ5" s="30"/>
      <c r="CA5" s="30"/>
      <c r="CB5" s="30"/>
      <c r="CC5" s="31"/>
    </row>
    <row r="6" spans="1:81" s="20" customFormat="1" ht="34.5" thickBot="1" x14ac:dyDescent="0.25">
      <c r="A6" s="352"/>
      <c r="B6" s="254" t="s">
        <v>123</v>
      </c>
      <c r="C6" s="255" t="s">
        <v>124</v>
      </c>
      <c r="D6" s="256" t="s">
        <v>49</v>
      </c>
      <c r="E6" s="257" t="s">
        <v>34</v>
      </c>
      <c r="F6" s="239" t="s">
        <v>11</v>
      </c>
      <c r="G6" s="240" t="s">
        <v>12</v>
      </c>
      <c r="H6" s="241" t="s">
        <v>13</v>
      </c>
      <c r="I6" s="240" t="s">
        <v>14</v>
      </c>
      <c r="J6" s="240" t="s">
        <v>105</v>
      </c>
      <c r="K6" s="240" t="s">
        <v>15</v>
      </c>
      <c r="L6" s="240" t="s">
        <v>16</v>
      </c>
      <c r="M6" s="240" t="s">
        <v>17</v>
      </c>
      <c r="N6" s="240" t="s">
        <v>19</v>
      </c>
      <c r="O6" s="240" t="s">
        <v>20</v>
      </c>
      <c r="P6" s="240" t="s">
        <v>21</v>
      </c>
      <c r="Q6" s="240" t="s">
        <v>22</v>
      </c>
      <c r="R6" s="240" t="s">
        <v>23</v>
      </c>
      <c r="S6" s="240" t="s">
        <v>26</v>
      </c>
      <c r="T6" s="240" t="s">
        <v>249</v>
      </c>
      <c r="U6" s="240" t="s">
        <v>27</v>
      </c>
      <c r="V6" s="240" t="s">
        <v>28</v>
      </c>
      <c r="W6" s="240" t="s">
        <v>29</v>
      </c>
      <c r="X6" s="240" t="s">
        <v>30</v>
      </c>
      <c r="Y6" s="242" t="s">
        <v>35</v>
      </c>
      <c r="Z6" s="243" t="s">
        <v>11</v>
      </c>
      <c r="AA6" s="244" t="s">
        <v>12</v>
      </c>
      <c r="AB6" s="244" t="s">
        <v>13</v>
      </c>
      <c r="AC6" s="244" t="s">
        <v>18</v>
      </c>
      <c r="AD6" s="244" t="s">
        <v>17</v>
      </c>
      <c r="AE6" s="244" t="s">
        <v>14</v>
      </c>
      <c r="AF6" s="244" t="s">
        <v>36</v>
      </c>
      <c r="AG6" s="244" t="s">
        <v>37</v>
      </c>
      <c r="AH6" s="243" t="s">
        <v>38</v>
      </c>
      <c r="AI6" s="243" t="s">
        <v>32</v>
      </c>
      <c r="AJ6" s="244" t="s">
        <v>16</v>
      </c>
      <c r="AK6" s="243" t="s">
        <v>39</v>
      </c>
      <c r="AL6" s="243" t="s">
        <v>34</v>
      </c>
      <c r="AM6" s="244" t="s">
        <v>33</v>
      </c>
      <c r="AN6" s="244" t="s">
        <v>49</v>
      </c>
      <c r="AO6" s="244" t="s">
        <v>23</v>
      </c>
      <c r="AP6" s="244" t="s">
        <v>84</v>
      </c>
      <c r="AQ6" s="243" t="s">
        <v>26</v>
      </c>
      <c r="AR6" s="243" t="s">
        <v>40</v>
      </c>
      <c r="AS6" s="243" t="s">
        <v>41</v>
      </c>
      <c r="AT6" s="245" t="s">
        <v>262</v>
      </c>
      <c r="AU6" s="189"/>
      <c r="AV6" s="341"/>
      <c r="AW6" s="184"/>
      <c r="AX6" s="341"/>
      <c r="AY6" s="184"/>
      <c r="AZ6" s="341"/>
      <c r="BA6" s="183" t="s">
        <v>131</v>
      </c>
      <c r="BB6" s="187" t="s">
        <v>124</v>
      </c>
      <c r="BC6" s="246" t="s">
        <v>13</v>
      </c>
      <c r="BD6" s="247" t="s">
        <v>20</v>
      </c>
      <c r="BE6" s="248" t="s">
        <v>45</v>
      </c>
      <c r="BF6" s="247" t="s">
        <v>13</v>
      </c>
      <c r="BG6" s="247" t="s">
        <v>20</v>
      </c>
      <c r="BH6" s="249" t="s">
        <v>45</v>
      </c>
      <c r="BI6" s="252" t="s">
        <v>46</v>
      </c>
      <c r="BJ6" s="250" t="s">
        <v>47</v>
      </c>
      <c r="BK6" s="238" t="s">
        <v>48</v>
      </c>
      <c r="BL6" s="238" t="s">
        <v>16</v>
      </c>
      <c r="BM6" s="238" t="s">
        <v>14</v>
      </c>
      <c r="BN6" s="253" t="s">
        <v>18</v>
      </c>
      <c r="BO6" s="186"/>
      <c r="BP6" s="186"/>
      <c r="BQ6" s="186" t="s">
        <v>273</v>
      </c>
      <c r="BR6" s="186" t="s">
        <v>275</v>
      </c>
      <c r="BS6" s="30"/>
      <c r="BT6" s="30"/>
      <c r="BU6" s="30"/>
      <c r="BV6" s="30"/>
      <c r="BW6" s="30"/>
      <c r="BX6" s="30"/>
      <c r="BY6" s="30"/>
      <c r="BZ6" s="30"/>
      <c r="CA6" s="30"/>
      <c r="CB6" s="30"/>
      <c r="CC6" s="31"/>
    </row>
    <row r="7" spans="1:81" s="20" customFormat="1" ht="15" hidden="1" thickBot="1" x14ac:dyDescent="0.25">
      <c r="A7" s="190" t="s">
        <v>135</v>
      </c>
      <c r="B7" s="193"/>
      <c r="C7" s="194"/>
      <c r="D7" s="192"/>
      <c r="E7" s="195"/>
      <c r="F7" s="215"/>
      <c r="G7" s="216"/>
      <c r="H7" s="216"/>
      <c r="I7" s="216"/>
      <c r="J7" s="216"/>
      <c r="K7" s="216"/>
      <c r="L7" s="216"/>
      <c r="M7" s="216"/>
      <c r="N7" s="59"/>
      <c r="O7" s="59"/>
      <c r="P7" s="59"/>
      <c r="Q7" s="59"/>
      <c r="R7" s="59"/>
      <c r="S7" s="59"/>
      <c r="T7" s="59"/>
      <c r="U7" s="59"/>
      <c r="V7" s="59"/>
      <c r="W7" s="59"/>
      <c r="X7" s="59"/>
      <c r="Y7" s="201"/>
      <c r="Z7" s="178"/>
      <c r="AA7" s="177"/>
      <c r="AB7" s="177"/>
      <c r="AC7" s="177"/>
      <c r="AD7" s="177"/>
      <c r="AE7" s="177"/>
      <c r="AF7" s="177"/>
      <c r="AG7" s="177"/>
      <c r="AH7" s="178"/>
      <c r="AI7" s="178"/>
      <c r="AJ7" s="177"/>
      <c r="AK7" s="178"/>
      <c r="AL7" s="178"/>
      <c r="AM7" s="177"/>
      <c r="AN7" s="177"/>
      <c r="AO7" s="177"/>
      <c r="AP7" s="177"/>
      <c r="AQ7" s="178"/>
      <c r="AR7" s="178"/>
      <c r="AS7" s="178"/>
      <c r="AT7" s="199"/>
      <c r="AU7" s="200"/>
      <c r="AV7" s="177"/>
      <c r="AW7" s="179"/>
      <c r="AX7" s="177"/>
      <c r="AY7" s="179"/>
      <c r="AZ7" s="177"/>
      <c r="BA7" s="176"/>
      <c r="BB7" s="195"/>
      <c r="BC7" s="203"/>
      <c r="BD7" s="180"/>
      <c r="BE7" s="181"/>
      <c r="BF7" s="180"/>
      <c r="BG7" s="180"/>
      <c r="BH7" s="204"/>
      <c r="BI7" s="202"/>
      <c r="BJ7" s="178"/>
      <c r="BK7" s="177"/>
      <c r="BL7" s="177"/>
      <c r="BM7" s="177"/>
      <c r="BN7" s="177"/>
      <c r="BO7" s="182"/>
      <c r="BP7" s="182"/>
      <c r="BQ7" s="30"/>
      <c r="BR7" s="30"/>
      <c r="BS7" s="30"/>
      <c r="BT7" s="30"/>
      <c r="BU7" s="30"/>
      <c r="BV7" s="30"/>
      <c r="BW7" s="30"/>
      <c r="BX7" s="30"/>
      <c r="BY7" s="30"/>
      <c r="BZ7" s="30"/>
      <c r="CA7" s="30"/>
      <c r="CB7" s="30"/>
      <c r="CC7" s="31"/>
    </row>
    <row r="8" spans="1:81" s="20" customFormat="1" x14ac:dyDescent="0.2">
      <c r="A8" s="191" t="s">
        <v>112</v>
      </c>
      <c r="B8" s="213">
        <v>62475</v>
      </c>
      <c r="C8" s="213">
        <v>2015.3225806451612</v>
      </c>
      <c r="D8" s="168"/>
      <c r="E8" s="65"/>
      <c r="F8" s="217">
        <v>209</v>
      </c>
      <c r="G8" s="218">
        <v>505</v>
      </c>
      <c r="H8" s="218">
        <v>162</v>
      </c>
      <c r="I8" s="218">
        <v>38.4</v>
      </c>
      <c r="J8" s="218">
        <v>197</v>
      </c>
      <c r="K8" s="270">
        <v>65.8</v>
      </c>
      <c r="L8" s="218">
        <v>25.1</v>
      </c>
      <c r="M8" s="218">
        <v>57</v>
      </c>
      <c r="N8" s="218">
        <v>10</v>
      </c>
      <c r="O8" s="218">
        <v>132</v>
      </c>
      <c r="P8" s="218">
        <v>173</v>
      </c>
      <c r="Q8" s="218">
        <v>348</v>
      </c>
      <c r="R8" s="218">
        <v>2.9</v>
      </c>
      <c r="S8" s="227">
        <v>5.0000000000000001E-3</v>
      </c>
      <c r="T8" s="271">
        <v>0.01</v>
      </c>
      <c r="U8" s="218">
        <v>572</v>
      </c>
      <c r="V8" s="218">
        <v>98</v>
      </c>
      <c r="W8" s="218">
        <v>184.7</v>
      </c>
      <c r="X8" s="219">
        <v>262</v>
      </c>
      <c r="Y8" s="224">
        <v>1</v>
      </c>
      <c r="Z8" s="224">
        <v>5</v>
      </c>
      <c r="AA8" s="224">
        <v>40.111111111111114</v>
      </c>
      <c r="AB8" s="224">
        <v>5.1111111111111107</v>
      </c>
      <c r="AC8" s="224">
        <v>18.3</v>
      </c>
      <c r="AD8" s="224">
        <v>15.73</v>
      </c>
      <c r="AE8" s="224">
        <v>12.2125</v>
      </c>
      <c r="AF8" s="225">
        <v>6.7500000000000004E-2</v>
      </c>
      <c r="AG8" s="224">
        <v>2.5024999999999999</v>
      </c>
      <c r="AH8" s="224">
        <v>69.275000000000006</v>
      </c>
      <c r="AI8" s="224">
        <v>94.199999999999989</v>
      </c>
      <c r="AJ8" s="224">
        <v>4.1274999999999995</v>
      </c>
      <c r="AK8" s="224">
        <v>0.3705</v>
      </c>
      <c r="AL8" s="224">
        <v>0.85499999999999998</v>
      </c>
      <c r="AM8" s="214">
        <v>10</v>
      </c>
      <c r="AN8" s="224">
        <v>7.18</v>
      </c>
      <c r="AO8" s="225">
        <v>0.23</v>
      </c>
      <c r="AP8" s="224"/>
      <c r="AQ8" s="225">
        <v>1.4999999999999999E-2</v>
      </c>
      <c r="AR8" s="225">
        <v>0.09</v>
      </c>
      <c r="AS8" s="225">
        <v>2.42</v>
      </c>
      <c r="AT8" s="281">
        <v>2.0000000000000001E-4</v>
      </c>
      <c r="AU8" s="225"/>
      <c r="AV8" s="225"/>
      <c r="AW8" s="225"/>
      <c r="AX8" s="225"/>
      <c r="AY8" s="225"/>
      <c r="AZ8" s="225"/>
      <c r="BA8" s="214"/>
      <c r="BB8" s="214"/>
      <c r="BC8" s="214">
        <v>15200</v>
      </c>
      <c r="BD8" s="214">
        <v>9700</v>
      </c>
      <c r="BE8" s="214">
        <v>271.25</v>
      </c>
      <c r="BF8" s="214">
        <v>3632</v>
      </c>
      <c r="BG8" s="214">
        <v>2801</v>
      </c>
      <c r="BH8" s="214">
        <v>305.55555555555554</v>
      </c>
      <c r="BI8" s="214">
        <v>37.6</v>
      </c>
      <c r="BJ8" s="214">
        <v>21.3</v>
      </c>
      <c r="BK8" s="214">
        <v>1512.1</v>
      </c>
      <c r="BL8" s="214">
        <v>7728</v>
      </c>
      <c r="BM8" s="214">
        <v>2192</v>
      </c>
      <c r="BN8" s="214">
        <v>14163</v>
      </c>
      <c r="BO8" s="258">
        <v>29.56</v>
      </c>
      <c r="BP8" s="258"/>
      <c r="BQ8" s="214">
        <v>160</v>
      </c>
      <c r="BR8" s="214">
        <v>79520</v>
      </c>
    </row>
    <row r="9" spans="1:81" s="20" customFormat="1" x14ac:dyDescent="0.2">
      <c r="A9" s="191" t="s">
        <v>113</v>
      </c>
      <c r="B9" s="213">
        <v>61289</v>
      </c>
      <c r="C9" s="213">
        <v>2113.4137931034484</v>
      </c>
      <c r="D9" s="168">
        <v>7.39574332960985</v>
      </c>
      <c r="E9" s="65">
        <v>901.28313899352713</v>
      </c>
      <c r="F9" s="213">
        <v>1217</v>
      </c>
      <c r="G9" s="214">
        <v>3685</v>
      </c>
      <c r="H9" s="214">
        <v>3340</v>
      </c>
      <c r="I9" s="214">
        <v>4.51</v>
      </c>
      <c r="J9" s="214">
        <v>34</v>
      </c>
      <c r="K9" s="214">
        <v>78</v>
      </c>
      <c r="L9" s="214">
        <v>85</v>
      </c>
      <c r="M9" s="214">
        <v>242</v>
      </c>
      <c r="N9" s="214">
        <v>10</v>
      </c>
      <c r="O9" s="214">
        <v>2400</v>
      </c>
      <c r="P9" s="214">
        <v>13</v>
      </c>
      <c r="Q9" s="214">
        <v>74</v>
      </c>
      <c r="R9" s="214">
        <v>8</v>
      </c>
      <c r="S9" s="228">
        <v>5.0000000000000001E-3</v>
      </c>
      <c r="T9" s="225"/>
      <c r="U9" s="214"/>
      <c r="V9" s="214"/>
      <c r="W9" s="214"/>
      <c r="X9" s="220"/>
      <c r="Y9" s="224">
        <v>3.4444444444444446</v>
      </c>
      <c r="Z9" s="224">
        <v>5</v>
      </c>
      <c r="AA9" s="224">
        <v>36.111111111111114</v>
      </c>
      <c r="AB9" s="224">
        <v>6.333333333333333</v>
      </c>
      <c r="AC9" s="224">
        <v>9.1</v>
      </c>
      <c r="AD9" s="224">
        <v>4.6875</v>
      </c>
      <c r="AE9" s="224">
        <v>1.1775</v>
      </c>
      <c r="AF9" s="225">
        <v>1.8749999999999999E-2</v>
      </c>
      <c r="AG9" s="224">
        <v>4.4037500000000005</v>
      </c>
      <c r="AH9" s="224">
        <v>62.862499999999997</v>
      </c>
      <c r="AI9" s="224">
        <v>88.887500000000003</v>
      </c>
      <c r="AJ9" s="224">
        <v>1.9350000000000001</v>
      </c>
      <c r="AK9" s="224">
        <v>0.35349999999999998</v>
      </c>
      <c r="AL9" s="224">
        <v>0.755</v>
      </c>
      <c r="AM9" s="214">
        <v>10</v>
      </c>
      <c r="AN9" s="224">
        <v>6.82</v>
      </c>
      <c r="AO9" s="225"/>
      <c r="AP9" s="224"/>
      <c r="AQ9" s="225"/>
      <c r="AR9" s="225"/>
      <c r="AS9" s="225"/>
      <c r="AT9" s="214"/>
      <c r="AU9" s="225"/>
      <c r="AV9" s="225"/>
      <c r="AW9" s="225"/>
      <c r="AX9" s="225"/>
      <c r="AY9" s="225"/>
      <c r="AZ9" s="225"/>
      <c r="BA9" s="214"/>
      <c r="BB9" s="214"/>
      <c r="BC9" s="214">
        <v>5700</v>
      </c>
      <c r="BD9" s="214">
        <v>4060</v>
      </c>
      <c r="BE9" s="214">
        <v>308.8</v>
      </c>
      <c r="BF9" s="214">
        <v>3926.4</v>
      </c>
      <c r="BG9" s="214">
        <v>2806.4</v>
      </c>
      <c r="BH9" s="214">
        <v>264.39999999999998</v>
      </c>
      <c r="BI9" s="214">
        <v>25</v>
      </c>
      <c r="BJ9" s="214">
        <v>15.8</v>
      </c>
      <c r="BK9" s="214">
        <v>30672.400000000001</v>
      </c>
      <c r="BL9" s="214">
        <v>13481</v>
      </c>
      <c r="BM9" s="214">
        <v>1444</v>
      </c>
      <c r="BN9" s="214">
        <v>14677</v>
      </c>
      <c r="BO9" s="258">
        <v>32.06</v>
      </c>
      <c r="BP9" s="258"/>
      <c r="BQ9" s="214">
        <v>117</v>
      </c>
      <c r="BR9" s="214">
        <v>89087</v>
      </c>
    </row>
    <row r="10" spans="1:81" s="20" customFormat="1" x14ac:dyDescent="0.2">
      <c r="A10" s="191" t="s">
        <v>114</v>
      </c>
      <c r="B10" s="213">
        <v>79463</v>
      </c>
      <c r="C10" s="213">
        <v>2563.3225806451615</v>
      </c>
      <c r="D10" s="168">
        <v>7.3176288750130674</v>
      </c>
      <c r="E10" s="65">
        <v>1097.3808098027337</v>
      </c>
      <c r="F10" s="213">
        <v>396.5</v>
      </c>
      <c r="G10" s="214">
        <v>2477.5</v>
      </c>
      <c r="H10" s="214">
        <v>1169.5</v>
      </c>
      <c r="I10" s="214">
        <v>46.2</v>
      </c>
      <c r="J10" s="214">
        <v>105</v>
      </c>
      <c r="K10" s="214">
        <v>77</v>
      </c>
      <c r="L10" s="214">
        <v>12.8</v>
      </c>
      <c r="M10" s="214">
        <v>92</v>
      </c>
      <c r="N10" s="214">
        <v>10</v>
      </c>
      <c r="O10" s="214">
        <v>338</v>
      </c>
      <c r="P10" s="214">
        <v>236</v>
      </c>
      <c r="Q10" s="214">
        <v>442</v>
      </c>
      <c r="R10" s="214">
        <v>2.85</v>
      </c>
      <c r="S10" s="228">
        <v>5.0000000000000001E-3</v>
      </c>
      <c r="T10" s="225"/>
      <c r="U10" s="214"/>
      <c r="V10" s="214"/>
      <c r="W10" s="214"/>
      <c r="X10" s="220"/>
      <c r="Y10" s="224">
        <v>1</v>
      </c>
      <c r="Z10" s="224">
        <v>5</v>
      </c>
      <c r="AA10" s="224">
        <v>48.875</v>
      </c>
      <c r="AB10" s="224">
        <v>9.625</v>
      </c>
      <c r="AC10" s="224">
        <v>34.25</v>
      </c>
      <c r="AD10" s="224">
        <v>30.155000000000001</v>
      </c>
      <c r="AE10" s="224">
        <v>14.6425</v>
      </c>
      <c r="AF10" s="225">
        <v>0.14000000000000001</v>
      </c>
      <c r="AG10" s="224">
        <v>3.9550000000000001</v>
      </c>
      <c r="AH10" s="224">
        <v>64.150000000000006</v>
      </c>
      <c r="AI10" s="224">
        <v>95.3</v>
      </c>
      <c r="AJ10" s="224">
        <v>4.76</v>
      </c>
      <c r="AK10" s="224">
        <v>0.36899999999999999</v>
      </c>
      <c r="AL10" s="224">
        <v>0.88</v>
      </c>
      <c r="AM10" s="214">
        <v>10</v>
      </c>
      <c r="AN10" s="224">
        <v>7.2675000000000001</v>
      </c>
      <c r="AO10" s="225"/>
      <c r="AP10" s="224"/>
      <c r="AQ10" s="225"/>
      <c r="AR10" s="225"/>
      <c r="AS10" s="225"/>
      <c r="AT10" s="214"/>
      <c r="AU10" s="225"/>
      <c r="AV10" s="225"/>
      <c r="AW10" s="225"/>
      <c r="AX10" s="225"/>
      <c r="AY10" s="225"/>
      <c r="AZ10" s="225"/>
      <c r="BA10" s="214"/>
      <c r="BB10" s="214"/>
      <c r="BC10" s="214">
        <v>3790</v>
      </c>
      <c r="BD10" s="214">
        <v>2482</v>
      </c>
      <c r="BE10" s="214">
        <v>176.53846153846155</v>
      </c>
      <c r="BF10" s="214">
        <v>2907.8571428571427</v>
      </c>
      <c r="BG10" s="214">
        <v>1791.1428571428571</v>
      </c>
      <c r="BH10" s="214">
        <v>177.69230769230768</v>
      </c>
      <c r="BI10" s="214">
        <v>24.2</v>
      </c>
      <c r="BJ10" s="214">
        <v>13.4</v>
      </c>
      <c r="BK10" s="214">
        <v>27790.799999999999</v>
      </c>
      <c r="BL10" s="214">
        <v>9731</v>
      </c>
      <c r="BM10" s="214">
        <v>1468</v>
      </c>
      <c r="BN10" s="214">
        <v>11781</v>
      </c>
      <c r="BO10" s="258">
        <v>35.32</v>
      </c>
      <c r="BP10" s="258"/>
      <c r="BQ10" s="214">
        <v>213</v>
      </c>
      <c r="BR10" s="214">
        <v>89470</v>
      </c>
    </row>
    <row r="11" spans="1:81" s="20" customFormat="1" x14ac:dyDescent="0.2">
      <c r="A11" s="191" t="s">
        <v>9</v>
      </c>
      <c r="B11" s="213">
        <v>68265</v>
      </c>
      <c r="C11" s="213">
        <v>2275.5</v>
      </c>
      <c r="D11" s="168">
        <v>7.0359131944444471</v>
      </c>
      <c r="E11" s="65">
        <v>1231.2241435185185</v>
      </c>
      <c r="F11" s="213">
        <v>401.5</v>
      </c>
      <c r="G11" s="214">
        <v>1610.3333333333333</v>
      </c>
      <c r="H11" s="214">
        <v>799.33333333333337</v>
      </c>
      <c r="I11" s="214">
        <v>35.975000000000001</v>
      </c>
      <c r="J11" s="214">
        <v>62</v>
      </c>
      <c r="K11" s="214">
        <v>100.93333333333334</v>
      </c>
      <c r="L11" s="214">
        <v>22.73</v>
      </c>
      <c r="M11" s="214">
        <v>117.5</v>
      </c>
      <c r="N11" s="214">
        <v>10</v>
      </c>
      <c r="O11" s="214">
        <v>256</v>
      </c>
      <c r="P11" s="214">
        <v>79</v>
      </c>
      <c r="Q11" s="214">
        <v>260</v>
      </c>
      <c r="R11" s="214">
        <v>5.3</v>
      </c>
      <c r="S11" s="228">
        <v>1.7000000000000001E-2</v>
      </c>
      <c r="T11" s="225">
        <v>0.01</v>
      </c>
      <c r="U11" s="214">
        <v>448</v>
      </c>
      <c r="V11" s="214">
        <v>35.6</v>
      </c>
      <c r="W11" s="214">
        <v>151</v>
      </c>
      <c r="X11" s="220">
        <v>251</v>
      </c>
      <c r="Y11" s="224">
        <v>23.111111111111111</v>
      </c>
      <c r="Z11" s="224">
        <v>5</v>
      </c>
      <c r="AA11" s="224">
        <v>40.666666666666664</v>
      </c>
      <c r="AB11" s="224">
        <v>5.4444444444444446</v>
      </c>
      <c r="AC11" s="224">
        <v>28</v>
      </c>
      <c r="AD11" s="224">
        <v>21.787499999999998</v>
      </c>
      <c r="AE11" s="224">
        <v>7.17</v>
      </c>
      <c r="AF11" s="225">
        <v>0.39500000000000007</v>
      </c>
      <c r="AG11" s="224">
        <v>5.817499999999999</v>
      </c>
      <c r="AH11" s="224">
        <v>77.824999999999989</v>
      </c>
      <c r="AI11" s="224">
        <v>98.325000000000003</v>
      </c>
      <c r="AJ11" s="224">
        <v>6.29</v>
      </c>
      <c r="AK11" s="224">
        <v>0.39049999999999996</v>
      </c>
      <c r="AL11" s="224">
        <v>0.85000000000000009</v>
      </c>
      <c r="AM11" s="214">
        <v>10</v>
      </c>
      <c r="AN11" s="224">
        <v>7.1400000000000006</v>
      </c>
      <c r="AO11" s="225">
        <v>0.05</v>
      </c>
      <c r="AP11" s="224"/>
      <c r="AQ11" s="225">
        <v>5.0000000000000001E-3</v>
      </c>
      <c r="AR11" s="225">
        <v>0.05</v>
      </c>
      <c r="AS11" s="225">
        <v>2.4900000000000002</v>
      </c>
      <c r="AT11" s="281">
        <v>2.0000000000000001E-4</v>
      </c>
      <c r="AU11" s="225"/>
      <c r="AV11" s="225"/>
      <c r="AW11" s="225"/>
      <c r="AX11" s="225"/>
      <c r="AY11" s="225"/>
      <c r="AZ11" s="225"/>
      <c r="BA11" s="214"/>
      <c r="BB11" s="214"/>
      <c r="BC11" s="214">
        <v>4118.25</v>
      </c>
      <c r="BD11" s="214">
        <v>2517</v>
      </c>
      <c r="BE11" s="214">
        <v>216.11111111111111</v>
      </c>
      <c r="BF11" s="214">
        <v>3850.5</v>
      </c>
      <c r="BG11" s="214">
        <v>2368.625</v>
      </c>
      <c r="BH11" s="214">
        <v>209.44444444444446</v>
      </c>
      <c r="BI11" s="214">
        <v>28.8</v>
      </c>
      <c r="BJ11" s="214">
        <v>14.9</v>
      </c>
      <c r="BK11" s="214">
        <v>12563</v>
      </c>
      <c r="BL11" s="214">
        <v>8523</v>
      </c>
      <c r="BM11" s="214">
        <v>1395</v>
      </c>
      <c r="BN11" s="214">
        <v>12995</v>
      </c>
      <c r="BO11" s="258">
        <v>59.44</v>
      </c>
      <c r="BP11" s="258">
        <v>2.34</v>
      </c>
      <c r="BQ11" s="214">
        <v>154</v>
      </c>
      <c r="BR11" s="214">
        <v>86256</v>
      </c>
    </row>
    <row r="12" spans="1:81" s="20" customFormat="1" x14ac:dyDescent="0.2">
      <c r="A12" s="191" t="s">
        <v>115</v>
      </c>
      <c r="B12" s="213">
        <v>73112</v>
      </c>
      <c r="C12" s="213">
        <v>2358.4516129032259</v>
      </c>
      <c r="D12" s="168">
        <v>7.0293518518518523</v>
      </c>
      <c r="E12" s="65">
        <v>1209.7124189814813</v>
      </c>
      <c r="F12" s="213">
        <v>89</v>
      </c>
      <c r="G12" s="214">
        <v>351</v>
      </c>
      <c r="H12" s="214">
        <v>90</v>
      </c>
      <c r="I12" s="214">
        <v>29.3</v>
      </c>
      <c r="J12" s="214">
        <v>10</v>
      </c>
      <c r="K12" s="214">
        <v>79</v>
      </c>
      <c r="L12" s="214">
        <v>6.8</v>
      </c>
      <c r="M12" s="214">
        <v>46</v>
      </c>
      <c r="N12" s="214">
        <v>10</v>
      </c>
      <c r="O12" s="214">
        <v>83</v>
      </c>
      <c r="P12" s="214">
        <v>39</v>
      </c>
      <c r="Q12" s="214">
        <v>210</v>
      </c>
      <c r="R12" s="214">
        <v>5.25</v>
      </c>
      <c r="S12" s="228">
        <v>5.0000000000000001E-3</v>
      </c>
      <c r="T12" s="225"/>
      <c r="U12" s="214"/>
      <c r="V12" s="214"/>
      <c r="W12" s="214"/>
      <c r="X12" s="220"/>
      <c r="Y12" s="269">
        <v>1.5555555555555556</v>
      </c>
      <c r="Z12" s="224">
        <v>5</v>
      </c>
      <c r="AA12" s="224">
        <v>42.333333333333336</v>
      </c>
      <c r="AB12" s="224">
        <v>5.666666666666667</v>
      </c>
      <c r="AC12" s="224">
        <v>18.633333333333333</v>
      </c>
      <c r="AD12" s="224">
        <v>11.959999999999999</v>
      </c>
      <c r="AE12" s="224">
        <v>3.6266666666666665</v>
      </c>
      <c r="AF12" s="225">
        <v>9.4999999999999987E-2</v>
      </c>
      <c r="AG12" s="224">
        <v>6.583333333333333</v>
      </c>
      <c r="AH12" s="224">
        <v>70</v>
      </c>
      <c r="AI12" s="224">
        <v>100.5</v>
      </c>
      <c r="AJ12" s="224">
        <v>5.3</v>
      </c>
      <c r="AK12" s="224">
        <v>0.36399999999999999</v>
      </c>
      <c r="AL12" s="224">
        <v>0.81</v>
      </c>
      <c r="AM12" s="214">
        <v>10</v>
      </c>
      <c r="AN12" s="224">
        <v>7.2733333333333334</v>
      </c>
      <c r="AO12" s="225"/>
      <c r="AP12" s="224"/>
      <c r="AQ12" s="225"/>
      <c r="AR12" s="225"/>
      <c r="AS12" s="225"/>
      <c r="AT12" s="228"/>
      <c r="AU12" s="225"/>
      <c r="AV12" s="225"/>
      <c r="AW12" s="225"/>
      <c r="AX12" s="225"/>
      <c r="AY12" s="225"/>
      <c r="AZ12" s="225"/>
      <c r="BA12" s="214"/>
      <c r="BB12" s="214"/>
      <c r="BC12" s="214">
        <v>4470.4285714285716</v>
      </c>
      <c r="BD12" s="214">
        <v>2793</v>
      </c>
      <c r="BE12" s="214">
        <v>183</v>
      </c>
      <c r="BF12" s="214">
        <v>3870.375</v>
      </c>
      <c r="BG12" s="214">
        <v>2400.625</v>
      </c>
      <c r="BH12" s="214">
        <v>193.15789473684211</v>
      </c>
      <c r="BI12" s="214">
        <v>29.2</v>
      </c>
      <c r="BJ12" s="268">
        <v>14.5</v>
      </c>
      <c r="BK12" s="214">
        <v>12334.9</v>
      </c>
      <c r="BL12" s="214">
        <v>6814</v>
      </c>
      <c r="BM12" s="214">
        <v>2045</v>
      </c>
      <c r="BN12" s="214">
        <v>12230</v>
      </c>
      <c r="BO12" s="258">
        <v>92.5</v>
      </c>
      <c r="BP12" s="258"/>
      <c r="BQ12" s="214">
        <v>182</v>
      </c>
      <c r="BR12" s="214">
        <v>88854</v>
      </c>
    </row>
    <row r="13" spans="1:81" s="20" customFormat="1" x14ac:dyDescent="0.2">
      <c r="A13" s="191" t="s">
        <v>116</v>
      </c>
      <c r="B13" s="213">
        <v>69084</v>
      </c>
      <c r="C13" s="213">
        <v>2302.8000000000002</v>
      </c>
      <c r="D13" s="168">
        <v>7.0620462962962982</v>
      </c>
      <c r="E13" s="65">
        <v>1255.7175115740743</v>
      </c>
      <c r="F13" s="213">
        <v>665.5</v>
      </c>
      <c r="G13" s="214">
        <v>2061.5</v>
      </c>
      <c r="H13" s="214">
        <v>651</v>
      </c>
      <c r="I13" s="214">
        <v>43</v>
      </c>
      <c r="J13" s="214">
        <v>10</v>
      </c>
      <c r="K13" s="214">
        <v>99</v>
      </c>
      <c r="L13" s="214">
        <v>7.2</v>
      </c>
      <c r="M13" s="214">
        <v>59</v>
      </c>
      <c r="N13" s="214">
        <v>10</v>
      </c>
      <c r="O13" s="214">
        <v>130</v>
      </c>
      <c r="P13" s="214">
        <v>30</v>
      </c>
      <c r="Q13" s="214">
        <v>258</v>
      </c>
      <c r="R13" s="214">
        <v>3.65</v>
      </c>
      <c r="S13" s="228">
        <v>5.0000000000000001E-3</v>
      </c>
      <c r="T13" s="225"/>
      <c r="U13" s="214"/>
      <c r="V13" s="214"/>
      <c r="W13" s="214"/>
      <c r="X13" s="220"/>
      <c r="Y13" s="224">
        <v>1.125</v>
      </c>
      <c r="Z13" s="224">
        <v>5</v>
      </c>
      <c r="AA13" s="224">
        <v>50.75</v>
      </c>
      <c r="AB13" s="224">
        <v>11.5</v>
      </c>
      <c r="AC13" s="224">
        <v>29.5</v>
      </c>
      <c r="AD13" s="224">
        <v>14.344999999999999</v>
      </c>
      <c r="AE13" s="224">
        <v>5.1150000000000002</v>
      </c>
      <c r="AF13" s="225">
        <v>5.2499999999999998E-2</v>
      </c>
      <c r="AG13" s="224">
        <v>15.11</v>
      </c>
      <c r="AH13" s="224">
        <v>85.65</v>
      </c>
      <c r="AI13" s="224">
        <v>115</v>
      </c>
      <c r="AJ13" s="224">
        <v>10.3</v>
      </c>
      <c r="AK13" s="224">
        <v>0.41199999999999998</v>
      </c>
      <c r="AL13" s="224">
        <v>0.88</v>
      </c>
      <c r="AM13" s="214">
        <v>10</v>
      </c>
      <c r="AN13" s="224">
        <v>6.9749999999999996</v>
      </c>
      <c r="AO13" s="225"/>
      <c r="AP13" s="224"/>
      <c r="AQ13" s="225"/>
      <c r="AR13" s="225"/>
      <c r="AS13" s="225"/>
      <c r="AT13" s="228"/>
      <c r="AU13" s="225"/>
      <c r="AV13" s="225"/>
      <c r="AW13" s="225"/>
      <c r="AX13" s="225"/>
      <c r="AY13" s="225"/>
      <c r="AZ13" s="225"/>
      <c r="BA13" s="214"/>
      <c r="BB13" s="214"/>
      <c r="BC13" s="214">
        <v>1982.2</v>
      </c>
      <c r="BD13" s="214">
        <v>1284.5999999999999</v>
      </c>
      <c r="BE13" s="268">
        <v>118.18181818181819</v>
      </c>
      <c r="BF13" s="214">
        <v>2723.2</v>
      </c>
      <c r="BG13" s="214">
        <v>4883</v>
      </c>
      <c r="BH13" s="214">
        <v>203.04347826086956</v>
      </c>
      <c r="BI13" s="214">
        <v>29.2</v>
      </c>
      <c r="BJ13" s="214">
        <v>14.5</v>
      </c>
      <c r="BK13" s="214">
        <v>12334.9</v>
      </c>
      <c r="BL13" s="214">
        <v>6814</v>
      </c>
      <c r="BM13" s="214">
        <v>2045</v>
      </c>
      <c r="BN13" s="214">
        <v>12230</v>
      </c>
      <c r="BO13" s="258">
        <v>65.48</v>
      </c>
      <c r="BP13" s="258"/>
      <c r="BQ13" s="214">
        <v>286</v>
      </c>
      <c r="BR13" s="214">
        <v>87651</v>
      </c>
    </row>
    <row r="14" spans="1:81" s="20" customFormat="1" x14ac:dyDescent="0.2">
      <c r="A14" s="191" t="s">
        <v>117</v>
      </c>
      <c r="B14" s="213">
        <v>76865</v>
      </c>
      <c r="C14" s="213">
        <v>2479.516129032258</v>
      </c>
      <c r="D14" s="168"/>
      <c r="E14" s="65"/>
      <c r="F14" s="213">
        <v>250</v>
      </c>
      <c r="G14" s="214">
        <v>645</v>
      </c>
      <c r="H14" s="214">
        <v>151</v>
      </c>
      <c r="I14" s="214">
        <v>45.2</v>
      </c>
      <c r="J14" s="214">
        <v>10</v>
      </c>
      <c r="K14" s="214">
        <v>86.4</v>
      </c>
      <c r="L14" s="214">
        <v>7.34</v>
      </c>
      <c r="M14" s="214">
        <v>53</v>
      </c>
      <c r="N14" s="214">
        <v>10</v>
      </c>
      <c r="O14" s="214">
        <v>129</v>
      </c>
      <c r="P14" s="214">
        <v>178</v>
      </c>
      <c r="Q14" s="214">
        <v>316</v>
      </c>
      <c r="R14" s="214">
        <v>6.5</v>
      </c>
      <c r="S14" s="228">
        <v>5.0000000000000001E-3</v>
      </c>
      <c r="T14" s="225">
        <v>0.01</v>
      </c>
      <c r="U14" s="214">
        <v>620</v>
      </c>
      <c r="V14" s="214">
        <v>44.7</v>
      </c>
      <c r="W14" s="214">
        <v>155.6</v>
      </c>
      <c r="X14" s="220">
        <v>353</v>
      </c>
      <c r="Y14" s="224">
        <v>1</v>
      </c>
      <c r="Z14" s="224">
        <v>5</v>
      </c>
      <c r="AA14" s="224">
        <v>30.625</v>
      </c>
      <c r="AB14" s="224">
        <v>5.875</v>
      </c>
      <c r="AC14" s="224">
        <v>17.100000000000001</v>
      </c>
      <c r="AD14" s="224">
        <v>14.967500000000001</v>
      </c>
      <c r="AE14" s="224">
        <v>10.637499999999999</v>
      </c>
      <c r="AF14" s="225">
        <v>2.375E-2</v>
      </c>
      <c r="AG14" s="224">
        <v>1.9897500000000001</v>
      </c>
      <c r="AH14" s="224">
        <v>72.300000000000011</v>
      </c>
      <c r="AI14" s="224">
        <v>111.5</v>
      </c>
      <c r="AJ14" s="224">
        <v>6.7949999999999999</v>
      </c>
      <c r="AK14" s="224">
        <v>0.42400000000000004</v>
      </c>
      <c r="AL14" s="224">
        <v>0.94</v>
      </c>
      <c r="AM14" s="214">
        <v>10</v>
      </c>
      <c r="AN14" s="224">
        <v>7.5</v>
      </c>
      <c r="AO14" s="225">
        <v>0.17</v>
      </c>
      <c r="AP14" s="224"/>
      <c r="AQ14" s="225">
        <v>1.0999999999999999E-2</v>
      </c>
      <c r="AR14" s="225">
        <v>0.08</v>
      </c>
      <c r="AS14" s="225">
        <v>2.84</v>
      </c>
      <c r="AT14" s="281">
        <v>2.0000000000000001E-4</v>
      </c>
      <c r="AU14" s="225"/>
      <c r="AV14" s="225"/>
      <c r="AW14" s="225"/>
      <c r="AX14" s="225"/>
      <c r="AY14" s="225"/>
      <c r="AZ14" s="225"/>
      <c r="BA14" s="214"/>
      <c r="BB14" s="214"/>
      <c r="BC14" s="214">
        <v>13525</v>
      </c>
      <c r="BD14" s="214">
        <v>4736</v>
      </c>
      <c r="BE14" s="214">
        <v>275</v>
      </c>
      <c r="BF14" s="214">
        <v>5972</v>
      </c>
      <c r="BG14" s="214">
        <v>3959.5</v>
      </c>
      <c r="BH14" s="214">
        <v>380</v>
      </c>
      <c r="BI14" s="214">
        <v>29.9</v>
      </c>
      <c r="BJ14" s="214">
        <v>15.8</v>
      </c>
      <c r="BK14" s="214">
        <v>21070.2</v>
      </c>
      <c r="BL14" s="214">
        <v>9665</v>
      </c>
      <c r="BM14" s="214">
        <v>1235</v>
      </c>
      <c r="BN14" s="214">
        <v>12697</v>
      </c>
      <c r="BO14" s="258">
        <v>30.3</v>
      </c>
      <c r="BP14" s="258"/>
      <c r="BQ14" s="214">
        <v>242</v>
      </c>
      <c r="BR14" s="214">
        <v>90765</v>
      </c>
    </row>
    <row r="15" spans="1:81" s="20" customFormat="1" x14ac:dyDescent="0.2">
      <c r="A15" s="191" t="s">
        <v>118</v>
      </c>
      <c r="B15" s="213">
        <v>76756</v>
      </c>
      <c r="C15" s="213">
        <v>2476</v>
      </c>
      <c r="D15" s="168">
        <v>7.2120146928521471</v>
      </c>
      <c r="E15" s="65">
        <v>1975.7297347716649</v>
      </c>
      <c r="F15" s="213">
        <v>267</v>
      </c>
      <c r="G15" s="214">
        <v>580</v>
      </c>
      <c r="H15" s="214">
        <v>265</v>
      </c>
      <c r="I15" s="214">
        <v>23.9</v>
      </c>
      <c r="J15" s="214">
        <v>33</v>
      </c>
      <c r="K15" s="214">
        <v>146</v>
      </c>
      <c r="L15" s="214">
        <v>8.1999999999999993</v>
      </c>
      <c r="M15" s="214">
        <v>52</v>
      </c>
      <c r="N15" s="214">
        <v>10</v>
      </c>
      <c r="O15" s="214">
        <v>161</v>
      </c>
      <c r="P15" s="214">
        <v>194</v>
      </c>
      <c r="Q15" s="214">
        <v>354</v>
      </c>
      <c r="R15" s="214">
        <v>4.8499999999999996</v>
      </c>
      <c r="S15" s="228">
        <v>5.0000000000000001E-3</v>
      </c>
      <c r="T15" s="225"/>
      <c r="U15" s="214"/>
      <c r="V15" s="214"/>
      <c r="W15" s="214"/>
      <c r="X15" s="220"/>
      <c r="Y15" s="224">
        <v>1</v>
      </c>
      <c r="Z15" s="224">
        <v>5</v>
      </c>
      <c r="AA15" s="224">
        <v>27.222222222222221</v>
      </c>
      <c r="AB15" s="224">
        <v>5</v>
      </c>
      <c r="AC15" s="224">
        <v>14.95</v>
      </c>
      <c r="AD15" s="224">
        <v>10.09</v>
      </c>
      <c r="AE15" s="224">
        <v>6.95</v>
      </c>
      <c r="AF15" s="225">
        <v>0.11499999999999999</v>
      </c>
      <c r="AG15" s="224">
        <v>4.7450000000000001</v>
      </c>
      <c r="AH15" s="224">
        <v>168.5</v>
      </c>
      <c r="AI15" s="224">
        <v>267.85000000000002</v>
      </c>
      <c r="AJ15" s="224">
        <v>7.7275</v>
      </c>
      <c r="AK15" s="224">
        <v>0.443</v>
      </c>
      <c r="AL15" s="224">
        <v>1.1299999999999999</v>
      </c>
      <c r="AM15" s="214">
        <v>10</v>
      </c>
      <c r="AN15" s="224">
        <v>7.5025000000000004</v>
      </c>
      <c r="AO15" s="225"/>
      <c r="AP15" s="224"/>
      <c r="AQ15" s="225"/>
      <c r="AR15" s="225"/>
      <c r="AS15" s="225"/>
      <c r="AT15" s="228"/>
      <c r="AU15" s="225"/>
      <c r="AV15" s="225"/>
      <c r="AW15" s="225"/>
      <c r="AX15" s="225"/>
      <c r="AY15" s="225"/>
      <c r="AZ15" s="225"/>
      <c r="BA15" s="214"/>
      <c r="BB15" s="214"/>
      <c r="BC15" s="214">
        <v>4626.625</v>
      </c>
      <c r="BD15" s="214">
        <v>3143.5</v>
      </c>
      <c r="BE15" s="214">
        <v>298.75</v>
      </c>
      <c r="BF15" s="214">
        <v>6271.7142857142853</v>
      </c>
      <c r="BG15" s="214">
        <v>4276.7142857142853</v>
      </c>
      <c r="BH15" s="214">
        <v>330</v>
      </c>
      <c r="BI15" s="214">
        <v>23.1</v>
      </c>
      <c r="BJ15" s="214">
        <v>13.1</v>
      </c>
      <c r="BK15" s="214">
        <v>2071861.4</v>
      </c>
      <c r="BL15" s="214">
        <v>9269</v>
      </c>
      <c r="BM15" s="214">
        <v>1032</v>
      </c>
      <c r="BN15" s="214">
        <v>10868</v>
      </c>
      <c r="BO15" s="258">
        <v>60.36</v>
      </c>
      <c r="BP15" s="258"/>
      <c r="BQ15" s="214">
        <v>504</v>
      </c>
      <c r="BR15" s="214">
        <v>81832</v>
      </c>
    </row>
    <row r="16" spans="1:81" s="20" customFormat="1" x14ac:dyDescent="0.2">
      <c r="A16" s="191" t="s">
        <v>119</v>
      </c>
      <c r="B16" s="213">
        <v>81780</v>
      </c>
      <c r="C16" s="213">
        <v>2726</v>
      </c>
      <c r="D16" s="168">
        <v>7.0940512304326768</v>
      </c>
      <c r="E16" s="65">
        <v>1197.6637800164508</v>
      </c>
      <c r="F16" s="213">
        <v>94</v>
      </c>
      <c r="G16" s="214">
        <v>499</v>
      </c>
      <c r="H16" s="214">
        <v>210</v>
      </c>
      <c r="I16" s="214">
        <v>40.700000000000003</v>
      </c>
      <c r="J16" s="214">
        <v>32</v>
      </c>
      <c r="K16" s="214">
        <v>102</v>
      </c>
      <c r="L16" s="214">
        <v>8</v>
      </c>
      <c r="M16" s="214">
        <v>55</v>
      </c>
      <c r="N16" s="214">
        <v>10</v>
      </c>
      <c r="O16" s="214">
        <v>182</v>
      </c>
      <c r="P16" s="214">
        <v>31</v>
      </c>
      <c r="Q16" s="214">
        <v>178</v>
      </c>
      <c r="R16" s="214">
        <v>1.7</v>
      </c>
      <c r="S16" s="228">
        <v>5.0000000000000001E-3</v>
      </c>
      <c r="T16" s="225"/>
      <c r="U16" s="214"/>
      <c r="V16" s="214"/>
      <c r="W16" s="214"/>
      <c r="X16" s="220"/>
      <c r="Y16" s="224">
        <v>1.125</v>
      </c>
      <c r="Z16" s="224">
        <v>5</v>
      </c>
      <c r="AA16" s="224">
        <v>20.375</v>
      </c>
      <c r="AB16" s="224">
        <v>5</v>
      </c>
      <c r="AC16" s="224">
        <v>12.149999999999999</v>
      </c>
      <c r="AD16" s="224">
        <v>5.6574999999999998</v>
      </c>
      <c r="AE16" s="224">
        <v>2.7824999999999998</v>
      </c>
      <c r="AF16" s="225">
        <v>0.09</v>
      </c>
      <c r="AG16" s="224">
        <v>6.4024999999999999</v>
      </c>
      <c r="AH16" s="224">
        <v>251.6</v>
      </c>
      <c r="AI16" s="224">
        <v>125.5</v>
      </c>
      <c r="AJ16" s="224">
        <v>7.3149999999999995</v>
      </c>
      <c r="AK16" s="224">
        <v>0.40200000000000002</v>
      </c>
      <c r="AL16" s="224">
        <v>0.91999999999999993</v>
      </c>
      <c r="AM16" s="214">
        <v>10</v>
      </c>
      <c r="AN16" s="224">
        <v>7.3324999999999996</v>
      </c>
      <c r="AO16" s="225"/>
      <c r="AP16" s="224"/>
      <c r="AQ16" s="225"/>
      <c r="AR16" s="225"/>
      <c r="AS16" s="225"/>
      <c r="AT16" s="228"/>
      <c r="AU16" s="225"/>
      <c r="AV16" s="225"/>
      <c r="AW16" s="225"/>
      <c r="AX16" s="225"/>
      <c r="AY16" s="225"/>
      <c r="AZ16" s="225"/>
      <c r="BA16" s="214"/>
      <c r="BB16" s="214"/>
      <c r="BC16" s="214">
        <v>4838</v>
      </c>
      <c r="BD16" s="214">
        <v>3182.7142857142858</v>
      </c>
      <c r="BE16" s="214">
        <v>357.14285714285717</v>
      </c>
      <c r="BF16" s="214">
        <v>5645.1428571428569</v>
      </c>
      <c r="BG16" s="214">
        <v>3773.8571428571427</v>
      </c>
      <c r="BH16" s="214">
        <v>387.14285714285717</v>
      </c>
      <c r="BI16" s="214">
        <v>19.100000000000001</v>
      </c>
      <c r="BJ16" s="214">
        <v>9.3000000000000007</v>
      </c>
      <c r="BK16" s="214">
        <v>5460732.9000000004</v>
      </c>
      <c r="BL16" s="214">
        <v>7948</v>
      </c>
      <c r="BM16" s="214">
        <v>664</v>
      </c>
      <c r="BN16" s="214">
        <v>13213</v>
      </c>
      <c r="BO16" s="258">
        <v>38.44</v>
      </c>
      <c r="BP16" s="258">
        <v>8.2799999999999994</v>
      </c>
      <c r="BQ16" s="214">
        <v>358</v>
      </c>
      <c r="BR16" s="214">
        <v>102559</v>
      </c>
    </row>
    <row r="17" spans="1:70" s="20" customFormat="1" x14ac:dyDescent="0.2">
      <c r="A17" s="191" t="s">
        <v>109</v>
      </c>
      <c r="B17" s="213">
        <v>77657</v>
      </c>
      <c r="C17" s="213">
        <v>2505.0645161290322</v>
      </c>
      <c r="D17" s="168">
        <v>7.0843349125931416</v>
      </c>
      <c r="E17" s="65">
        <v>1233.32915616132</v>
      </c>
      <c r="F17" s="213">
        <v>337</v>
      </c>
      <c r="G17" s="214">
        <v>729</v>
      </c>
      <c r="H17" s="214">
        <v>280</v>
      </c>
      <c r="I17" s="214">
        <v>83.66</v>
      </c>
      <c r="J17" s="214">
        <v>81</v>
      </c>
      <c r="K17" s="214">
        <v>79.2</v>
      </c>
      <c r="L17" s="214">
        <v>9.73</v>
      </c>
      <c r="M17" s="214">
        <v>87</v>
      </c>
      <c r="N17" s="214">
        <v>10</v>
      </c>
      <c r="O17" s="214">
        <v>254</v>
      </c>
      <c r="P17" s="214">
        <v>203</v>
      </c>
      <c r="Q17" s="214">
        <v>399</v>
      </c>
      <c r="R17" s="214">
        <v>3.7</v>
      </c>
      <c r="S17" s="228">
        <v>5.0000000000000001E-3</v>
      </c>
      <c r="T17" s="225">
        <v>0.25</v>
      </c>
      <c r="U17" s="214">
        <v>508</v>
      </c>
      <c r="V17" s="214">
        <v>76</v>
      </c>
      <c r="W17" s="214">
        <v>164.3</v>
      </c>
      <c r="X17" s="220">
        <v>376</v>
      </c>
      <c r="Y17" s="224">
        <v>1</v>
      </c>
      <c r="Z17" s="224">
        <v>5</v>
      </c>
      <c r="AA17" s="224">
        <v>34</v>
      </c>
      <c r="AB17" s="224">
        <v>12</v>
      </c>
      <c r="AC17" s="224">
        <v>16.533333333333335</v>
      </c>
      <c r="AD17" s="224">
        <v>8.11</v>
      </c>
      <c r="AE17" s="224">
        <v>4.5933333333333337</v>
      </c>
      <c r="AF17" s="225">
        <v>9.3333333333333338E-2</v>
      </c>
      <c r="AG17" s="224">
        <v>4.9966666666666661</v>
      </c>
      <c r="AH17" s="224">
        <v>75.2</v>
      </c>
      <c r="AI17" s="224">
        <v>105.13333333333333</v>
      </c>
      <c r="AJ17" s="224">
        <v>8.99</v>
      </c>
      <c r="AK17" s="224">
        <v>0.439</v>
      </c>
      <c r="AL17" s="224">
        <v>0.92500000000000004</v>
      </c>
      <c r="AM17" s="214">
        <v>10</v>
      </c>
      <c r="AN17" s="224">
        <v>6.9850000000000003</v>
      </c>
      <c r="AO17" s="225">
        <v>0.05</v>
      </c>
      <c r="AP17" s="224"/>
      <c r="AQ17" s="225">
        <v>8.9999999999999993E-3</v>
      </c>
      <c r="AR17" s="225">
        <v>0.06</v>
      </c>
      <c r="AS17" s="225">
        <v>3.04</v>
      </c>
      <c r="AT17" s="281">
        <v>2.0000000000000001E-4</v>
      </c>
      <c r="AU17" s="225"/>
      <c r="AV17" s="225"/>
      <c r="AW17" s="225"/>
      <c r="AX17" s="225"/>
      <c r="AY17" s="225"/>
      <c r="AZ17" s="225"/>
      <c r="BA17" s="214"/>
      <c r="BB17" s="214"/>
      <c r="BC17" s="214">
        <v>3481</v>
      </c>
      <c r="BD17" s="214">
        <v>2301</v>
      </c>
      <c r="BE17" s="214">
        <v>238</v>
      </c>
      <c r="BF17" s="214">
        <v>4662.333333333333</v>
      </c>
      <c r="BG17" s="214">
        <v>2831.8333333333335</v>
      </c>
      <c r="BH17" s="214">
        <v>263.33333333333331</v>
      </c>
      <c r="BI17" s="214">
        <v>21.8</v>
      </c>
      <c r="BJ17" s="214">
        <v>8.5</v>
      </c>
      <c r="BK17" s="214">
        <v>1844036.6</v>
      </c>
      <c r="BL17" s="214">
        <v>7295</v>
      </c>
      <c r="BM17" s="214">
        <v>602</v>
      </c>
      <c r="BN17" s="214">
        <v>6367</v>
      </c>
      <c r="BO17" s="258">
        <v>73.260000000000005</v>
      </c>
      <c r="BP17" s="258"/>
      <c r="BQ17" s="214">
        <v>689</v>
      </c>
      <c r="BR17" s="214">
        <v>96416</v>
      </c>
    </row>
    <row r="18" spans="1:70" s="20" customFormat="1" x14ac:dyDescent="0.2">
      <c r="A18" s="191" t="s">
        <v>120</v>
      </c>
      <c r="B18" s="213">
        <v>78709</v>
      </c>
      <c r="C18" s="213">
        <v>2623.6333333333332</v>
      </c>
      <c r="D18" s="168">
        <v>7.0455764090527815</v>
      </c>
      <c r="E18" s="65">
        <v>1149.4122916263384</v>
      </c>
      <c r="F18" s="213">
        <v>292</v>
      </c>
      <c r="G18" s="214">
        <v>618</v>
      </c>
      <c r="H18" s="214">
        <v>194</v>
      </c>
      <c r="I18" s="214">
        <v>64.2</v>
      </c>
      <c r="J18" s="214">
        <v>74</v>
      </c>
      <c r="K18" s="214">
        <v>100</v>
      </c>
      <c r="L18" s="214">
        <v>13.2</v>
      </c>
      <c r="M18" s="214">
        <v>111</v>
      </c>
      <c r="N18" s="214">
        <v>10</v>
      </c>
      <c r="O18" s="214">
        <v>176</v>
      </c>
      <c r="P18" s="268">
        <v>174</v>
      </c>
      <c r="Q18" s="214">
        <v>364</v>
      </c>
      <c r="R18" s="214">
        <v>8.8000000000000007</v>
      </c>
      <c r="S18" s="228">
        <v>5.0000000000000001E-3</v>
      </c>
      <c r="T18" s="225"/>
      <c r="U18" s="214"/>
      <c r="V18" s="214"/>
      <c r="W18" s="214"/>
      <c r="X18" s="220"/>
      <c r="Y18" s="224">
        <v>1</v>
      </c>
      <c r="Z18" s="224">
        <v>5</v>
      </c>
      <c r="AA18" s="224">
        <v>40.125</v>
      </c>
      <c r="AB18" s="224">
        <v>5.875</v>
      </c>
      <c r="AC18" s="224">
        <v>13.4</v>
      </c>
      <c r="AD18" s="224">
        <v>6.5324999999999998</v>
      </c>
      <c r="AE18" s="224">
        <v>3.1549999999999998</v>
      </c>
      <c r="AF18" s="225">
        <v>4.5000000000000005E-2</v>
      </c>
      <c r="AG18" s="224">
        <v>6.83</v>
      </c>
      <c r="AH18" s="224">
        <v>72</v>
      </c>
      <c r="AI18" s="224">
        <v>99.625</v>
      </c>
      <c r="AJ18" s="224">
        <v>7.25</v>
      </c>
      <c r="AK18" s="224">
        <v>0.40350000000000003</v>
      </c>
      <c r="AL18" s="224">
        <v>0.82499999999999996</v>
      </c>
      <c r="AM18" s="214">
        <v>10</v>
      </c>
      <c r="AN18" s="224">
        <v>6.99</v>
      </c>
      <c r="AO18" s="214"/>
      <c r="AP18" s="224"/>
      <c r="AQ18" s="225"/>
      <c r="AR18" s="225"/>
      <c r="AS18" s="225"/>
      <c r="AT18" s="228"/>
      <c r="AU18" s="225"/>
      <c r="AV18" s="225"/>
      <c r="AW18" s="225"/>
      <c r="AX18" s="225"/>
      <c r="AY18" s="225"/>
      <c r="AZ18" s="225"/>
      <c r="BA18" s="214"/>
      <c r="BB18" s="214"/>
      <c r="BC18" s="214">
        <v>2980.6666666666665</v>
      </c>
      <c r="BD18" s="214">
        <v>1982</v>
      </c>
      <c r="BE18" s="214">
        <v>180.4</v>
      </c>
      <c r="BF18" s="214">
        <v>2643</v>
      </c>
      <c r="BG18" s="214">
        <v>1742.2857142857142</v>
      </c>
      <c r="BH18" s="214">
        <v>164.4</v>
      </c>
      <c r="BI18" s="214">
        <v>22.3</v>
      </c>
      <c r="BJ18" s="214">
        <v>10.7</v>
      </c>
      <c r="BK18" s="214">
        <v>228699.6</v>
      </c>
      <c r="BL18" s="214">
        <v>7943</v>
      </c>
      <c r="BM18" s="214">
        <v>7268</v>
      </c>
      <c r="BN18" s="214">
        <v>11060</v>
      </c>
      <c r="BO18" s="258">
        <v>74.44</v>
      </c>
      <c r="BP18" s="258"/>
      <c r="BQ18" s="214">
        <v>764</v>
      </c>
      <c r="BR18" s="214">
        <v>82823</v>
      </c>
    </row>
    <row r="19" spans="1:70" s="20" customFormat="1" ht="15" thickBot="1" x14ac:dyDescent="0.25">
      <c r="A19" s="205" t="s">
        <v>132</v>
      </c>
      <c r="B19" s="230">
        <v>83842</v>
      </c>
      <c r="C19" s="230">
        <v>2704.5806451612902</v>
      </c>
      <c r="D19" s="206">
        <v>7.0281213712784814</v>
      </c>
      <c r="E19" s="207">
        <v>1047.3913732847964</v>
      </c>
      <c r="F19" s="221">
        <v>280</v>
      </c>
      <c r="G19" s="222">
        <v>643</v>
      </c>
      <c r="H19" s="222">
        <v>198</v>
      </c>
      <c r="I19" s="222">
        <v>55.3</v>
      </c>
      <c r="J19" s="222">
        <v>53</v>
      </c>
      <c r="K19" s="222">
        <v>96</v>
      </c>
      <c r="L19" s="222">
        <v>7.6</v>
      </c>
      <c r="M19" s="222">
        <v>74</v>
      </c>
      <c r="N19" s="222">
        <v>10</v>
      </c>
      <c r="O19" s="222">
        <v>172</v>
      </c>
      <c r="P19" s="222">
        <v>139</v>
      </c>
      <c r="Q19" s="222">
        <v>316</v>
      </c>
      <c r="R19" s="222">
        <v>2.2000000000000002</v>
      </c>
      <c r="S19" s="229">
        <v>5.0000000000000001E-3</v>
      </c>
      <c r="T19" s="226"/>
      <c r="U19" s="222"/>
      <c r="V19" s="222"/>
      <c r="W19" s="222"/>
      <c r="X19" s="223"/>
      <c r="Y19" s="224">
        <v>1</v>
      </c>
      <c r="Z19" s="224">
        <v>5.666666666666667</v>
      </c>
      <c r="AA19" s="224">
        <v>32.222222222222221</v>
      </c>
      <c r="AB19" s="224">
        <v>5.8888888888888893</v>
      </c>
      <c r="AC19" s="224">
        <v>13.85</v>
      </c>
      <c r="AD19" s="224">
        <v>4.4749999999999996</v>
      </c>
      <c r="AE19" s="224">
        <v>0.91749999999999998</v>
      </c>
      <c r="AF19" s="225">
        <v>2.75E-2</v>
      </c>
      <c r="AG19" s="224">
        <v>9.3550000000000004</v>
      </c>
      <c r="AH19" s="224">
        <v>70.774999999999991</v>
      </c>
      <c r="AI19" s="224">
        <v>98.375</v>
      </c>
      <c r="AJ19" s="224">
        <v>7.91</v>
      </c>
      <c r="AK19" s="224">
        <v>0.41400000000000003</v>
      </c>
      <c r="AL19" s="224">
        <v>0.80499999999999994</v>
      </c>
      <c r="AM19" s="214">
        <v>10</v>
      </c>
      <c r="AN19" s="224">
        <v>7.0924999999999994</v>
      </c>
      <c r="AO19" s="214"/>
      <c r="AP19" s="224"/>
      <c r="AQ19" s="225"/>
      <c r="AR19" s="225"/>
      <c r="AS19" s="225"/>
      <c r="AT19" s="228"/>
      <c r="AU19" s="225"/>
      <c r="AV19" s="225"/>
      <c r="AW19" s="225"/>
      <c r="AX19" s="225"/>
      <c r="AY19" s="225"/>
      <c r="AZ19" s="225"/>
      <c r="BA19" s="214"/>
      <c r="BB19" s="214"/>
      <c r="BC19" s="237">
        <v>3315.1111111111113</v>
      </c>
      <c r="BD19" s="237">
        <v>2332.4444444444443</v>
      </c>
      <c r="BE19" s="237">
        <v>254.07407407407408</v>
      </c>
      <c r="BF19" s="237">
        <v>4440</v>
      </c>
      <c r="BG19" s="237">
        <v>2636</v>
      </c>
      <c r="BH19" s="237">
        <v>187.40740740740742</v>
      </c>
      <c r="BI19" s="237"/>
      <c r="BJ19" s="237"/>
      <c r="BK19" s="237"/>
      <c r="BL19" s="237"/>
      <c r="BM19" s="237"/>
      <c r="BN19" s="237"/>
      <c r="BO19" s="259"/>
      <c r="BP19" s="259"/>
      <c r="BQ19" s="214">
        <v>698</v>
      </c>
      <c r="BR19" s="214">
        <v>87474</v>
      </c>
    </row>
    <row r="20" spans="1:70" x14ac:dyDescent="0.2">
      <c r="A20" s="40" t="s">
        <v>125</v>
      </c>
      <c r="B20" s="41">
        <f>SUM(B8:B19)</f>
        <v>889297</v>
      </c>
      <c r="C20" s="208"/>
      <c r="D20" s="209"/>
      <c r="E20" s="210"/>
      <c r="F20" s="41"/>
      <c r="G20" s="211"/>
      <c r="H20" s="211"/>
      <c r="I20" s="211"/>
      <c r="J20" s="211"/>
      <c r="K20" s="211"/>
      <c r="L20" s="211"/>
      <c r="M20" s="211"/>
      <c r="N20" s="211"/>
      <c r="O20" s="211"/>
      <c r="P20" s="211"/>
      <c r="Q20" s="211"/>
      <c r="R20" s="211"/>
      <c r="S20" s="211"/>
      <c r="T20" s="212"/>
      <c r="U20" s="211"/>
      <c r="V20" s="211"/>
      <c r="W20" s="211"/>
      <c r="X20" s="208"/>
      <c r="Y20" s="209"/>
      <c r="Z20" s="211"/>
      <c r="AA20" s="211"/>
      <c r="AB20" s="211"/>
      <c r="AC20" s="211"/>
      <c r="AD20" s="211"/>
      <c r="AE20" s="211"/>
      <c r="AF20" s="211"/>
      <c r="AG20" s="211"/>
      <c r="AH20" s="211"/>
      <c r="AI20" s="211"/>
      <c r="AJ20" s="211"/>
      <c r="AK20" s="211"/>
      <c r="AL20" s="211"/>
      <c r="AM20" s="211"/>
      <c r="AN20" s="211"/>
      <c r="AO20" s="211"/>
      <c r="AP20" s="211"/>
      <c r="AQ20" s="211"/>
      <c r="AR20" s="211"/>
      <c r="AS20" s="211"/>
      <c r="AT20" s="208"/>
      <c r="AU20" s="209"/>
      <c r="AV20" s="211"/>
      <c r="AW20" s="211"/>
      <c r="AX20" s="211"/>
      <c r="AY20" s="211"/>
      <c r="AZ20" s="211"/>
      <c r="BA20" s="211">
        <f>SUM(BA8:BA19)</f>
        <v>0</v>
      </c>
      <c r="BB20" s="210"/>
      <c r="BC20" s="41"/>
      <c r="BD20" s="211"/>
      <c r="BE20" s="211"/>
      <c r="BF20" s="211"/>
      <c r="BG20" s="211"/>
      <c r="BH20" s="208"/>
      <c r="BI20" s="260"/>
      <c r="BJ20" s="211"/>
      <c r="BK20" s="211"/>
      <c r="BL20" s="211"/>
      <c r="BM20" s="211"/>
      <c r="BN20" s="211"/>
      <c r="BO20" s="208">
        <f>SUM(BO8:BO19)</f>
        <v>591.16000000000008</v>
      </c>
      <c r="BP20" s="208">
        <f>SUM(BP8:BP19)</f>
        <v>10.62</v>
      </c>
      <c r="BQ20" s="208">
        <f t="shared" ref="BQ20:BR20" si="0">SUM(BQ8:BQ19)</f>
        <v>4367</v>
      </c>
      <c r="BR20" s="208">
        <f t="shared" si="0"/>
        <v>1062707</v>
      </c>
    </row>
    <row r="21" spans="1:70" s="42" customFormat="1" x14ac:dyDescent="0.2">
      <c r="A21" s="1" t="s">
        <v>6</v>
      </c>
      <c r="B21" s="232">
        <f>AVERAGE(B8:B19)</f>
        <v>74108.083333333328</v>
      </c>
      <c r="C21" s="233">
        <f>AVERAGE(C8:C19)</f>
        <v>2428.6337659127425</v>
      </c>
      <c r="D21" s="62">
        <f t="shared" ref="D21:X21" si="1">AVERAGE(D8:D19)</f>
        <v>7.1304782163424765</v>
      </c>
      <c r="E21" s="196">
        <f t="shared" si="1"/>
        <v>1229.8844358730908</v>
      </c>
      <c r="F21" s="232">
        <f t="shared" ref="F21:K21" si="2">AVERAGE(F8:F19)</f>
        <v>374.875</v>
      </c>
      <c r="G21" s="231">
        <f t="shared" si="2"/>
        <v>1200.3611111111111</v>
      </c>
      <c r="H21" s="231">
        <f t="shared" si="2"/>
        <v>625.81944444444446</v>
      </c>
      <c r="I21" s="231">
        <f>AVERAGE(I8:I19)</f>
        <v>42.528750000000002</v>
      </c>
      <c r="J21" s="231">
        <f t="shared" si="2"/>
        <v>58.416666666666664</v>
      </c>
      <c r="K21" s="231">
        <f t="shared" si="2"/>
        <v>92.444444444444457</v>
      </c>
      <c r="L21" s="231">
        <f>AVERAGE(L8:L19)</f>
        <v>17.80833333333333</v>
      </c>
      <c r="M21" s="231">
        <f>AVERAGE(M8:M19)</f>
        <v>87.125</v>
      </c>
      <c r="N21" s="231">
        <f t="shared" si="1"/>
        <v>10</v>
      </c>
      <c r="O21" s="231">
        <f t="shared" si="1"/>
        <v>367.75</v>
      </c>
      <c r="P21" s="231">
        <f t="shared" si="1"/>
        <v>124.08333333333333</v>
      </c>
      <c r="Q21" s="231">
        <f t="shared" si="1"/>
        <v>293.25</v>
      </c>
      <c r="R21" s="231">
        <f t="shared" si="1"/>
        <v>4.6416666666666684</v>
      </c>
      <c r="S21" s="231">
        <f t="shared" si="1"/>
        <v>5.9999999999999993E-3</v>
      </c>
      <c r="T21" s="231">
        <f t="shared" si="1"/>
        <v>7.0000000000000007E-2</v>
      </c>
      <c r="U21" s="231">
        <f t="shared" si="1"/>
        <v>537</v>
      </c>
      <c r="V21" s="231">
        <f t="shared" si="1"/>
        <v>63.575000000000003</v>
      </c>
      <c r="W21" s="231">
        <f t="shared" si="1"/>
        <v>163.89999999999998</v>
      </c>
      <c r="X21" s="233">
        <f t="shared" si="1"/>
        <v>310.5</v>
      </c>
      <c r="Y21" s="62">
        <f>AVERAGE(Y8:Y11,Y13:Y19)</f>
        <v>3.2550505050505052</v>
      </c>
      <c r="Z21" s="169">
        <f>AVERAGE(Z8:Z19)</f>
        <v>5.0555555555555554</v>
      </c>
      <c r="AA21" s="169">
        <f>AVERAGE(AA8:AA19)</f>
        <v>36.951388888888893</v>
      </c>
      <c r="AB21" s="169">
        <f>AVERAGE(AB8:AB19)</f>
        <v>6.9432870370370354</v>
      </c>
      <c r="AC21" s="169">
        <f t="shared" ref="AC21:AJ21" si="3">AVERAGE(AC8:AC19)</f>
        <v>18.813888888888886</v>
      </c>
      <c r="AD21" s="169">
        <f t="shared" si="3"/>
        <v>12.374791666666667</v>
      </c>
      <c r="AE21" s="169">
        <f t="shared" si="3"/>
        <v>6.081666666666667</v>
      </c>
      <c r="AF21" s="169">
        <f t="shared" si="3"/>
        <v>9.6944444444444444E-2</v>
      </c>
      <c r="AG21" s="169">
        <f t="shared" si="3"/>
        <v>6.0575833333333335</v>
      </c>
      <c r="AH21" s="169">
        <f t="shared" si="3"/>
        <v>95.011458333333351</v>
      </c>
      <c r="AI21" s="169">
        <f t="shared" si="3"/>
        <v>116.68298611111111</v>
      </c>
      <c r="AJ21" s="169">
        <f t="shared" si="3"/>
        <v>6.5583333333333336</v>
      </c>
      <c r="AK21" s="169">
        <f t="shared" ref="AK21:BO21" si="4">AVERAGE(AK8:AK19)</f>
        <v>0.39874999999999994</v>
      </c>
      <c r="AL21" s="169">
        <f t="shared" si="4"/>
        <v>0.88124999999999998</v>
      </c>
      <c r="AM21" s="169">
        <f t="shared" si="4"/>
        <v>10</v>
      </c>
      <c r="AN21" s="169">
        <f t="shared" ref="AN21:AP21" si="5">AVERAGE(AN8:AN19)</f>
        <v>7.1715277777777766</v>
      </c>
      <c r="AO21" s="169">
        <f t="shared" si="5"/>
        <v>0.12500000000000003</v>
      </c>
      <c r="AP21" s="169" t="e">
        <f t="shared" si="5"/>
        <v>#DIV/0!</v>
      </c>
      <c r="AQ21" s="169">
        <f>AVERAGE(AQ8:AQ19)</f>
        <v>0.01</v>
      </c>
      <c r="AR21" s="169">
        <f>AVERAGE(AR8:AR19)</f>
        <v>7.0000000000000007E-2</v>
      </c>
      <c r="AS21" s="169">
        <f>AVERAGE(AS8:AS19)</f>
        <v>2.6974999999999998</v>
      </c>
      <c r="AT21" s="172">
        <f t="shared" si="4"/>
        <v>2.0000000000000001E-4</v>
      </c>
      <c r="AU21" s="62" t="e">
        <f t="shared" si="4"/>
        <v>#DIV/0!</v>
      </c>
      <c r="AV21" s="169" t="e">
        <f t="shared" si="4"/>
        <v>#DIV/0!</v>
      </c>
      <c r="AW21" s="169" t="e">
        <f t="shared" si="4"/>
        <v>#DIV/0!</v>
      </c>
      <c r="AX21" s="169" t="e">
        <f t="shared" si="4"/>
        <v>#DIV/0!</v>
      </c>
      <c r="AY21" s="169" t="e">
        <f t="shared" si="4"/>
        <v>#DIV/0!</v>
      </c>
      <c r="AZ21" s="169" t="e">
        <f t="shared" si="4"/>
        <v>#DIV/0!</v>
      </c>
      <c r="BA21" s="169" t="e">
        <f t="shared" si="4"/>
        <v>#DIV/0!</v>
      </c>
      <c r="BB21" s="196" t="e">
        <f t="shared" si="4"/>
        <v>#DIV/0!</v>
      </c>
      <c r="BC21" s="232">
        <f>AVERAGE(BC8:BC19)</f>
        <v>5668.9401124338619</v>
      </c>
      <c r="BD21" s="231">
        <f>AVERAGE(BD8:BD19)</f>
        <v>3376.188227513227</v>
      </c>
      <c r="BE21" s="231">
        <f t="shared" si="4"/>
        <v>239.77069350402681</v>
      </c>
      <c r="BF21" s="231">
        <f>AVERAGE(BF8:BF19)</f>
        <v>4212.0435515873014</v>
      </c>
      <c r="BG21" s="231">
        <f t="shared" si="4"/>
        <v>3022.5819444444442</v>
      </c>
      <c r="BH21" s="233">
        <f t="shared" si="4"/>
        <v>255.46477321446812</v>
      </c>
      <c r="BI21" s="261">
        <f>AVERAGE(BI8:BI19)</f>
        <v>26.381818181818179</v>
      </c>
      <c r="BJ21" s="169">
        <f t="shared" si="4"/>
        <v>13.799999999999999</v>
      </c>
      <c r="BK21" s="169">
        <f t="shared" si="4"/>
        <v>883964.43636363628</v>
      </c>
      <c r="BL21" s="169">
        <f t="shared" si="4"/>
        <v>8655.545454545454</v>
      </c>
      <c r="BM21" s="169">
        <f t="shared" si="4"/>
        <v>1944.5454545454545</v>
      </c>
      <c r="BN21" s="169">
        <f t="shared" si="4"/>
        <v>12025.545454545454</v>
      </c>
      <c r="BO21" s="172">
        <f t="shared" si="4"/>
        <v>53.741818181818189</v>
      </c>
      <c r="BP21" s="172">
        <f t="shared" ref="BP21" si="6">AVERAGE(BP8:BP19)</f>
        <v>5.31</v>
      </c>
      <c r="BQ21" s="172">
        <f t="shared" ref="BQ21:BR21" si="7">AVERAGE(BQ8:BQ19)</f>
        <v>363.91666666666669</v>
      </c>
      <c r="BR21" s="172">
        <f t="shared" si="7"/>
        <v>88558.916666666672</v>
      </c>
    </row>
    <row r="22" spans="1:70" s="42" customFormat="1" x14ac:dyDescent="0.2">
      <c r="A22" s="1" t="s">
        <v>7</v>
      </c>
      <c r="B22" s="232">
        <f>MAX(B8:B19)</f>
        <v>83842</v>
      </c>
      <c r="C22" s="233">
        <f t="shared" ref="C22:AA22" si="8">MAX(C8:C19)</f>
        <v>2726</v>
      </c>
      <c r="D22" s="63">
        <f t="shared" si="8"/>
        <v>7.39574332960985</v>
      </c>
      <c r="E22" s="197">
        <f t="shared" si="8"/>
        <v>1975.7297347716649</v>
      </c>
      <c r="F22" s="232">
        <f t="shared" si="8"/>
        <v>1217</v>
      </c>
      <c r="G22" s="231">
        <f t="shared" si="8"/>
        <v>3685</v>
      </c>
      <c r="H22" s="231">
        <f t="shared" si="8"/>
        <v>3340</v>
      </c>
      <c r="I22" s="231">
        <f t="shared" si="8"/>
        <v>83.66</v>
      </c>
      <c r="J22" s="231">
        <f t="shared" si="8"/>
        <v>197</v>
      </c>
      <c r="K22" s="231">
        <f t="shared" si="8"/>
        <v>146</v>
      </c>
      <c r="L22" s="231">
        <f t="shared" si="8"/>
        <v>85</v>
      </c>
      <c r="M22" s="231">
        <f t="shared" si="8"/>
        <v>242</v>
      </c>
      <c r="N22" s="231">
        <f t="shared" si="8"/>
        <v>10</v>
      </c>
      <c r="O22" s="231">
        <f t="shared" si="8"/>
        <v>2400</v>
      </c>
      <c r="P22" s="231">
        <f t="shared" si="8"/>
        <v>236</v>
      </c>
      <c r="Q22" s="231">
        <f t="shared" si="8"/>
        <v>442</v>
      </c>
      <c r="R22" s="231">
        <f t="shared" si="8"/>
        <v>8.8000000000000007</v>
      </c>
      <c r="S22" s="231">
        <f t="shared" si="8"/>
        <v>1.7000000000000001E-2</v>
      </c>
      <c r="T22" s="231">
        <f t="shared" si="8"/>
        <v>0.25</v>
      </c>
      <c r="U22" s="231">
        <f t="shared" si="8"/>
        <v>620</v>
      </c>
      <c r="V22" s="231">
        <f t="shared" si="8"/>
        <v>98</v>
      </c>
      <c r="W22" s="231">
        <f t="shared" si="8"/>
        <v>184.7</v>
      </c>
      <c r="X22" s="233">
        <f t="shared" si="8"/>
        <v>376</v>
      </c>
      <c r="Y22" s="63">
        <f t="shared" si="8"/>
        <v>23.111111111111111</v>
      </c>
      <c r="Z22" s="170">
        <f t="shared" si="8"/>
        <v>5.666666666666667</v>
      </c>
      <c r="AA22" s="170">
        <f t="shared" si="8"/>
        <v>50.75</v>
      </c>
      <c r="AB22" s="170">
        <f>MAX(AB8:AB19)</f>
        <v>12</v>
      </c>
      <c r="AC22" s="170">
        <f t="shared" ref="AC22:AJ22" si="9">MAX(AC8:AC19)</f>
        <v>34.25</v>
      </c>
      <c r="AD22" s="170">
        <f t="shared" si="9"/>
        <v>30.155000000000001</v>
      </c>
      <c r="AE22" s="170">
        <f t="shared" si="9"/>
        <v>14.6425</v>
      </c>
      <c r="AF22" s="170">
        <f t="shared" si="9"/>
        <v>0.39500000000000007</v>
      </c>
      <c r="AG22" s="170">
        <f t="shared" si="9"/>
        <v>15.11</v>
      </c>
      <c r="AH22" s="170">
        <f t="shared" si="9"/>
        <v>251.6</v>
      </c>
      <c r="AI22" s="170">
        <f t="shared" si="9"/>
        <v>267.85000000000002</v>
      </c>
      <c r="AJ22" s="170">
        <f t="shared" si="9"/>
        <v>10.3</v>
      </c>
      <c r="AK22" s="170">
        <f t="shared" ref="AK22:BO22" si="10">MAX(AK8:AK19)</f>
        <v>0.443</v>
      </c>
      <c r="AL22" s="170">
        <f t="shared" si="10"/>
        <v>1.1299999999999999</v>
      </c>
      <c r="AM22" s="170">
        <f t="shared" si="10"/>
        <v>10</v>
      </c>
      <c r="AN22" s="170">
        <f t="shared" ref="AN22:AP22" si="11">MAX(AN8:AN19)</f>
        <v>7.5025000000000004</v>
      </c>
      <c r="AO22" s="170">
        <f t="shared" si="11"/>
        <v>0.23</v>
      </c>
      <c r="AP22" s="170">
        <f t="shared" si="11"/>
        <v>0</v>
      </c>
      <c r="AQ22" s="170">
        <f>MAX(AQ8:AQ19)</f>
        <v>1.4999999999999999E-2</v>
      </c>
      <c r="AR22" s="170">
        <f>MAX(AR8:AR19)</f>
        <v>0.09</v>
      </c>
      <c r="AS22" s="170">
        <f>MAX(AS8:AS19)</f>
        <v>3.04</v>
      </c>
      <c r="AT22" s="173">
        <f t="shared" si="10"/>
        <v>2.0000000000000001E-4</v>
      </c>
      <c r="AU22" s="63">
        <f t="shared" si="10"/>
        <v>0</v>
      </c>
      <c r="AV22" s="170">
        <f t="shared" si="10"/>
        <v>0</v>
      </c>
      <c r="AW22" s="170">
        <f t="shared" si="10"/>
        <v>0</v>
      </c>
      <c r="AX22" s="170">
        <f t="shared" si="10"/>
        <v>0</v>
      </c>
      <c r="AY22" s="170">
        <f t="shared" si="10"/>
        <v>0</v>
      </c>
      <c r="AZ22" s="170">
        <f t="shared" si="10"/>
        <v>0</v>
      </c>
      <c r="BA22" s="170">
        <f t="shared" si="10"/>
        <v>0</v>
      </c>
      <c r="BB22" s="197">
        <f t="shared" si="10"/>
        <v>0</v>
      </c>
      <c r="BC22" s="232">
        <f t="shared" si="10"/>
        <v>15200</v>
      </c>
      <c r="BD22" s="231">
        <f t="shared" si="10"/>
        <v>9700</v>
      </c>
      <c r="BE22" s="231">
        <f t="shared" si="10"/>
        <v>357.14285714285717</v>
      </c>
      <c r="BF22" s="231">
        <f t="shared" si="10"/>
        <v>6271.7142857142853</v>
      </c>
      <c r="BG22" s="231">
        <f t="shared" si="10"/>
        <v>4883</v>
      </c>
      <c r="BH22" s="233">
        <f t="shared" si="10"/>
        <v>387.14285714285717</v>
      </c>
      <c r="BI22" s="262">
        <f t="shared" si="10"/>
        <v>37.6</v>
      </c>
      <c r="BJ22" s="170">
        <f t="shared" si="10"/>
        <v>21.3</v>
      </c>
      <c r="BK22" s="170">
        <f t="shared" si="10"/>
        <v>5460732.9000000004</v>
      </c>
      <c r="BL22" s="170">
        <f t="shared" si="10"/>
        <v>13481</v>
      </c>
      <c r="BM22" s="170">
        <f t="shared" si="10"/>
        <v>7268</v>
      </c>
      <c r="BN22" s="170">
        <f t="shared" si="10"/>
        <v>14677</v>
      </c>
      <c r="BO22" s="173">
        <f t="shared" si="10"/>
        <v>92.5</v>
      </c>
      <c r="BP22" s="173">
        <f t="shared" ref="BP22" si="12">MAX(BP8:BP19)</f>
        <v>8.2799999999999994</v>
      </c>
      <c r="BQ22" s="173">
        <f t="shared" ref="BQ22:BR22" si="13">MAX(BQ8:BQ19)</f>
        <v>764</v>
      </c>
      <c r="BR22" s="173">
        <f t="shared" si="13"/>
        <v>102559</v>
      </c>
    </row>
    <row r="23" spans="1:70" s="42" customFormat="1" ht="15" thickBot="1" x14ac:dyDescent="0.25">
      <c r="A23" s="2" t="s">
        <v>8</v>
      </c>
      <c r="B23" s="234">
        <f>MIN(B8:B19)</f>
        <v>61289</v>
      </c>
      <c r="C23" s="235">
        <f t="shared" ref="C23:AA23" si="14">MIN(C8:C19)</f>
        <v>2015.3225806451612</v>
      </c>
      <c r="D23" s="64">
        <f t="shared" si="14"/>
        <v>7.0281213712784814</v>
      </c>
      <c r="E23" s="198">
        <f t="shared" si="14"/>
        <v>901.28313899352713</v>
      </c>
      <c r="F23" s="234">
        <f t="shared" si="14"/>
        <v>89</v>
      </c>
      <c r="G23" s="236">
        <f t="shared" si="14"/>
        <v>351</v>
      </c>
      <c r="H23" s="236">
        <f t="shared" si="14"/>
        <v>90</v>
      </c>
      <c r="I23" s="236">
        <f t="shared" si="14"/>
        <v>4.51</v>
      </c>
      <c r="J23" s="236">
        <f t="shared" si="14"/>
        <v>10</v>
      </c>
      <c r="K23" s="236">
        <f t="shared" si="14"/>
        <v>65.8</v>
      </c>
      <c r="L23" s="236">
        <f t="shared" si="14"/>
        <v>6.8</v>
      </c>
      <c r="M23" s="236">
        <f t="shared" si="14"/>
        <v>46</v>
      </c>
      <c r="N23" s="236">
        <f t="shared" si="14"/>
        <v>10</v>
      </c>
      <c r="O23" s="236">
        <f t="shared" si="14"/>
        <v>83</v>
      </c>
      <c r="P23" s="236">
        <f t="shared" si="14"/>
        <v>13</v>
      </c>
      <c r="Q23" s="236">
        <f t="shared" si="14"/>
        <v>74</v>
      </c>
      <c r="R23" s="236">
        <f t="shared" si="14"/>
        <v>1.7</v>
      </c>
      <c r="S23" s="236">
        <f t="shared" si="14"/>
        <v>5.0000000000000001E-3</v>
      </c>
      <c r="T23" s="236">
        <f t="shared" si="14"/>
        <v>0.01</v>
      </c>
      <c r="U23" s="236">
        <f t="shared" si="14"/>
        <v>448</v>
      </c>
      <c r="V23" s="236">
        <f t="shared" si="14"/>
        <v>35.6</v>
      </c>
      <c r="W23" s="236">
        <f t="shared" si="14"/>
        <v>151</v>
      </c>
      <c r="X23" s="235">
        <f t="shared" si="14"/>
        <v>251</v>
      </c>
      <c r="Y23" s="64">
        <f t="shared" si="14"/>
        <v>1</v>
      </c>
      <c r="Z23" s="174">
        <f t="shared" si="14"/>
        <v>5</v>
      </c>
      <c r="AA23" s="174">
        <f t="shared" si="14"/>
        <v>20.375</v>
      </c>
      <c r="AB23" s="174">
        <f>MIN(AB8:AB19)</f>
        <v>5</v>
      </c>
      <c r="AC23" s="174">
        <f t="shared" ref="AC23:AJ23" si="15">MIN(AC8:AC19)</f>
        <v>9.1</v>
      </c>
      <c r="AD23" s="174">
        <f t="shared" si="15"/>
        <v>4.4749999999999996</v>
      </c>
      <c r="AE23" s="174">
        <f t="shared" si="15"/>
        <v>0.91749999999999998</v>
      </c>
      <c r="AF23" s="174">
        <f t="shared" si="15"/>
        <v>1.8749999999999999E-2</v>
      </c>
      <c r="AG23" s="174">
        <f t="shared" si="15"/>
        <v>1.9897500000000001</v>
      </c>
      <c r="AH23" s="174">
        <f t="shared" si="15"/>
        <v>62.862499999999997</v>
      </c>
      <c r="AI23" s="174">
        <f t="shared" si="15"/>
        <v>88.887500000000003</v>
      </c>
      <c r="AJ23" s="174">
        <f t="shared" si="15"/>
        <v>1.9350000000000001</v>
      </c>
      <c r="AK23" s="174">
        <f t="shared" ref="AK23:BO23" si="16">MIN(AK8:AK19)</f>
        <v>0.35349999999999998</v>
      </c>
      <c r="AL23" s="174">
        <f t="shared" si="16"/>
        <v>0.755</v>
      </c>
      <c r="AM23" s="174">
        <f t="shared" si="16"/>
        <v>10</v>
      </c>
      <c r="AN23" s="174">
        <f t="shared" ref="AN23:AP23" si="17">MIN(AN8:AN19)</f>
        <v>6.82</v>
      </c>
      <c r="AO23" s="174">
        <f t="shared" si="17"/>
        <v>0.05</v>
      </c>
      <c r="AP23" s="174">
        <f t="shared" si="17"/>
        <v>0</v>
      </c>
      <c r="AQ23" s="174">
        <f>MIN(AQ8:AQ19)</f>
        <v>5.0000000000000001E-3</v>
      </c>
      <c r="AR23" s="174">
        <f>MIN(AR8:AR19)</f>
        <v>0.05</v>
      </c>
      <c r="AS23" s="174">
        <f>MIN(AS8:AS19)</f>
        <v>2.42</v>
      </c>
      <c r="AT23" s="175">
        <f t="shared" si="16"/>
        <v>2.0000000000000001E-4</v>
      </c>
      <c r="AU23" s="64">
        <f t="shared" si="16"/>
        <v>0</v>
      </c>
      <c r="AV23" s="174">
        <f t="shared" si="16"/>
        <v>0</v>
      </c>
      <c r="AW23" s="174">
        <f t="shared" si="16"/>
        <v>0</v>
      </c>
      <c r="AX23" s="174">
        <f t="shared" si="16"/>
        <v>0</v>
      </c>
      <c r="AY23" s="174">
        <f t="shared" si="16"/>
        <v>0</v>
      </c>
      <c r="AZ23" s="174">
        <f t="shared" si="16"/>
        <v>0</v>
      </c>
      <c r="BA23" s="174">
        <f t="shared" si="16"/>
        <v>0</v>
      </c>
      <c r="BB23" s="198">
        <f t="shared" si="16"/>
        <v>0</v>
      </c>
      <c r="BC23" s="234">
        <f t="shared" si="16"/>
        <v>1982.2</v>
      </c>
      <c r="BD23" s="236">
        <f t="shared" si="16"/>
        <v>1284.5999999999999</v>
      </c>
      <c r="BE23" s="236">
        <f t="shared" si="16"/>
        <v>118.18181818181819</v>
      </c>
      <c r="BF23" s="236">
        <f t="shared" si="16"/>
        <v>2643</v>
      </c>
      <c r="BG23" s="236">
        <f t="shared" si="16"/>
        <v>1742.2857142857142</v>
      </c>
      <c r="BH23" s="235">
        <f t="shared" si="16"/>
        <v>164.4</v>
      </c>
      <c r="BI23" s="263">
        <f t="shared" si="16"/>
        <v>19.100000000000001</v>
      </c>
      <c r="BJ23" s="174">
        <f t="shared" si="16"/>
        <v>8.5</v>
      </c>
      <c r="BK23" s="174">
        <f t="shared" si="16"/>
        <v>1512.1</v>
      </c>
      <c r="BL23" s="174">
        <f t="shared" si="16"/>
        <v>6814</v>
      </c>
      <c r="BM23" s="174">
        <f t="shared" si="16"/>
        <v>602</v>
      </c>
      <c r="BN23" s="174">
        <f t="shared" si="16"/>
        <v>6367</v>
      </c>
      <c r="BO23" s="175">
        <f t="shared" si="16"/>
        <v>29.56</v>
      </c>
      <c r="BP23" s="175">
        <f t="shared" ref="BP23" si="18">MIN(BP8:BP19)</f>
        <v>2.34</v>
      </c>
      <c r="BQ23" s="175">
        <f t="shared" ref="BQ23:BR23" si="19">MIN(BQ8:BQ19)</f>
        <v>117</v>
      </c>
      <c r="BR23" s="175">
        <f t="shared" si="19"/>
        <v>79520</v>
      </c>
    </row>
    <row r="24" spans="1:70" x14ac:dyDescent="0.2">
      <c r="B24" s="24"/>
      <c r="C24" s="24"/>
    </row>
  </sheetData>
  <protectedRanges>
    <protectedRange sqref="A8:A19" name="טווח1"/>
    <protectedRange sqref="F8:X19" name="טווח1_2"/>
    <protectedRange sqref="AF14:AH14 AD14 Y17 AW10 AE8:AE14 Y8:AD13 AV8:AV9 AV11:AV12 AY13 AW12:AW13 AF8:AI13 AJ8:AU14 AV14:AV15 Y15:AT15 Z16:AW16 AW18 Y18:AA19 AB17:AV19" name="טווח1_3"/>
    <protectedRange sqref="BI18:BJ18 BB12 BG13:BI13 BB13:BE19 BF14:BI17 BF18:BH19 AZ8:AZ10 AW8:AY9 AX10:AY10 AW11:AZ11 AW14:AZ14 AX12:AZ12 AZ15 AX15 AX16:AZ16 AW17:AZ17 AW19 AX18:AZ19 BB8:BO11 BK18:BO19 BJ13:BO17 BE12:BO12 BP8:BP19" name="טווח1_4"/>
  </protectedRanges>
  <mergeCells count="19">
    <mergeCell ref="BC5:BE5"/>
    <mergeCell ref="BF5:BH5"/>
    <mergeCell ref="BC4:BH4"/>
    <mergeCell ref="BI4:BN4"/>
    <mergeCell ref="BI5:BN5"/>
    <mergeCell ref="A4:A6"/>
    <mergeCell ref="BA4:BB4"/>
    <mergeCell ref="BA5:BB5"/>
    <mergeCell ref="Y4:AT4"/>
    <mergeCell ref="Y5:AT5"/>
    <mergeCell ref="D5:E5"/>
    <mergeCell ref="F5:X5"/>
    <mergeCell ref="F4:X4"/>
    <mergeCell ref="B4:E4"/>
    <mergeCell ref="AU4:AZ4"/>
    <mergeCell ref="AV5:AV6"/>
    <mergeCell ref="AX5:AX6"/>
    <mergeCell ref="AZ5:AZ6"/>
    <mergeCell ref="B5:C5"/>
  </mergeCells>
  <pageMargins left="0.70866141732283472" right="0.70866141732283472" top="0.74803149606299213" bottom="0.74803149606299213" header="0.31496062992125984" footer="0.31496062992125984"/>
  <pageSetup paperSize="9" scale="55"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rightToLeft="1" workbookViewId="0">
      <selection activeCell="F31" sqref="F31"/>
    </sheetView>
  </sheetViews>
  <sheetFormatPr defaultColWidth="9" defaultRowHeight="14.25" x14ac:dyDescent="0.2"/>
  <cols>
    <col min="1" max="16384" width="9" style="27"/>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rightToLeft="1" workbookViewId="0">
      <selection activeCell="A10" sqref="A10"/>
    </sheetView>
  </sheetViews>
  <sheetFormatPr defaultColWidth="9" defaultRowHeight="14.25" x14ac:dyDescent="0.2"/>
  <cols>
    <col min="1" max="16384" width="9" style="27"/>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rightToLeft="1" zoomScaleNormal="100" workbookViewId="0">
      <selection activeCell="N12" sqref="N12"/>
    </sheetView>
  </sheetViews>
  <sheetFormatPr defaultColWidth="9" defaultRowHeight="14.25" x14ac:dyDescent="0.2"/>
  <cols>
    <col min="1" max="16384" width="9" style="27"/>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56"/>
  <sheetViews>
    <sheetView rightToLeft="1" topLeftCell="A9" workbookViewId="0"/>
  </sheetViews>
  <sheetFormatPr defaultRowHeight="14.25" x14ac:dyDescent="0.2"/>
  <cols>
    <col min="1" max="1" width="9.875" bestFit="1" customWidth="1"/>
    <col min="2" max="2" width="4.875" customWidth="1"/>
    <col min="3" max="3" width="155.625" bestFit="1" customWidth="1"/>
  </cols>
  <sheetData>
    <row r="1" spans="1:3" ht="15" x14ac:dyDescent="0.25">
      <c r="A1" s="282" t="s">
        <v>4</v>
      </c>
      <c r="B1" s="283" t="s">
        <v>290</v>
      </c>
      <c r="C1" s="284" t="s">
        <v>278</v>
      </c>
    </row>
    <row r="2" spans="1:3" x14ac:dyDescent="0.2">
      <c r="A2" s="285">
        <v>45292</v>
      </c>
      <c r="B2" s="286">
        <f>WEEKDAY(A2,1)</f>
        <v>2</v>
      </c>
      <c r="C2" s="272" t="s">
        <v>291</v>
      </c>
    </row>
    <row r="3" spans="1:3" x14ac:dyDescent="0.2">
      <c r="A3" s="285">
        <v>45294</v>
      </c>
      <c r="B3" s="286">
        <f t="shared" ref="B3:B18" si="0">WEEKDAY(A3,1)</f>
        <v>4</v>
      </c>
      <c r="C3" s="272" t="s">
        <v>292</v>
      </c>
    </row>
    <row r="4" spans="1:3" x14ac:dyDescent="0.2">
      <c r="A4" s="285">
        <v>45295</v>
      </c>
      <c r="B4" s="286">
        <f t="shared" si="0"/>
        <v>5</v>
      </c>
      <c r="C4" s="272" t="s">
        <v>293</v>
      </c>
    </row>
    <row r="5" spans="1:3" x14ac:dyDescent="0.2">
      <c r="A5" s="285">
        <v>45296</v>
      </c>
      <c r="B5" s="286">
        <f t="shared" si="0"/>
        <v>6</v>
      </c>
      <c r="C5" s="272" t="s">
        <v>294</v>
      </c>
    </row>
    <row r="6" spans="1:3" x14ac:dyDescent="0.2">
      <c r="A6" s="285">
        <v>45298</v>
      </c>
      <c r="B6" s="286">
        <f t="shared" si="0"/>
        <v>1</v>
      </c>
      <c r="C6" s="272" t="s">
        <v>295</v>
      </c>
    </row>
    <row r="7" spans="1:3" x14ac:dyDescent="0.2">
      <c r="A7" s="285">
        <v>45299</v>
      </c>
      <c r="B7" s="286">
        <f t="shared" si="0"/>
        <v>2</v>
      </c>
      <c r="C7" s="272" t="s">
        <v>296</v>
      </c>
    </row>
    <row r="8" spans="1:3" x14ac:dyDescent="0.2">
      <c r="A8" s="285">
        <v>45300</v>
      </c>
      <c r="B8" s="286">
        <f t="shared" si="0"/>
        <v>3</v>
      </c>
      <c r="C8" s="272" t="s">
        <v>297</v>
      </c>
    </row>
    <row r="9" spans="1:3" x14ac:dyDescent="0.2">
      <c r="A9" s="285">
        <v>45305</v>
      </c>
      <c r="B9" s="286">
        <f t="shared" si="0"/>
        <v>1</v>
      </c>
      <c r="C9" s="272" t="s">
        <v>298</v>
      </c>
    </row>
    <row r="10" spans="1:3" x14ac:dyDescent="0.2">
      <c r="A10" s="285">
        <v>45306</v>
      </c>
      <c r="B10" s="286">
        <f t="shared" si="0"/>
        <v>2</v>
      </c>
      <c r="C10" s="272" t="s">
        <v>299</v>
      </c>
    </row>
    <row r="11" spans="1:3" x14ac:dyDescent="0.2">
      <c r="A11" s="285">
        <v>45307</v>
      </c>
      <c r="B11" s="286">
        <f t="shared" si="0"/>
        <v>3</v>
      </c>
      <c r="C11" s="272" t="s">
        <v>300</v>
      </c>
    </row>
    <row r="12" spans="1:3" x14ac:dyDescent="0.2">
      <c r="A12" s="285">
        <v>45309</v>
      </c>
      <c r="B12" s="286">
        <f t="shared" si="0"/>
        <v>5</v>
      </c>
      <c r="C12" s="272" t="s">
        <v>301</v>
      </c>
    </row>
    <row r="13" spans="1:3" x14ac:dyDescent="0.2">
      <c r="A13" s="285">
        <v>45314</v>
      </c>
      <c r="B13" s="286">
        <f t="shared" si="0"/>
        <v>3</v>
      </c>
      <c r="C13" s="272" t="s">
        <v>302</v>
      </c>
    </row>
    <row r="14" spans="1:3" x14ac:dyDescent="0.2">
      <c r="A14" s="285">
        <v>45315</v>
      </c>
      <c r="B14" s="286">
        <f t="shared" si="0"/>
        <v>4</v>
      </c>
      <c r="C14" s="272" t="s">
        <v>303</v>
      </c>
    </row>
    <row r="15" spans="1:3" x14ac:dyDescent="0.2">
      <c r="A15" s="285">
        <v>45317</v>
      </c>
      <c r="B15" s="286">
        <f t="shared" si="0"/>
        <v>6</v>
      </c>
      <c r="C15" s="272" t="s">
        <v>304</v>
      </c>
    </row>
    <row r="16" spans="1:3" x14ac:dyDescent="0.2">
      <c r="A16" s="285">
        <v>45319</v>
      </c>
      <c r="B16" s="286">
        <f t="shared" si="0"/>
        <v>1</v>
      </c>
      <c r="C16" s="272" t="s">
        <v>302</v>
      </c>
    </row>
    <row r="17" spans="1:3" x14ac:dyDescent="0.2">
      <c r="A17" s="285">
        <v>45320</v>
      </c>
      <c r="B17" s="286">
        <f t="shared" si="0"/>
        <v>2</v>
      </c>
      <c r="C17" s="272" t="s">
        <v>305</v>
      </c>
    </row>
    <row r="18" spans="1:3" x14ac:dyDescent="0.2">
      <c r="A18" s="285">
        <v>45321</v>
      </c>
      <c r="B18" s="286">
        <f t="shared" si="0"/>
        <v>3</v>
      </c>
      <c r="C18" s="272" t="s">
        <v>306</v>
      </c>
    </row>
    <row r="19" spans="1:3" x14ac:dyDescent="0.2">
      <c r="A19" s="285">
        <v>45323</v>
      </c>
      <c r="B19" s="286">
        <v>5</v>
      </c>
      <c r="C19" s="272" t="s">
        <v>307</v>
      </c>
    </row>
    <row r="20" spans="1:3" x14ac:dyDescent="0.2">
      <c r="A20" s="285">
        <v>45326</v>
      </c>
      <c r="B20" s="286">
        <v>1</v>
      </c>
      <c r="C20" s="272" t="s">
        <v>308</v>
      </c>
    </row>
    <row r="21" spans="1:3" x14ac:dyDescent="0.2">
      <c r="A21" s="285">
        <v>45327</v>
      </c>
      <c r="B21" s="286">
        <v>2</v>
      </c>
      <c r="C21" s="272" t="s">
        <v>308</v>
      </c>
    </row>
    <row r="22" spans="1:3" x14ac:dyDescent="0.2">
      <c r="A22" s="285">
        <v>45328</v>
      </c>
      <c r="B22" s="286">
        <v>3</v>
      </c>
      <c r="C22" s="272" t="s">
        <v>309</v>
      </c>
    </row>
    <row r="23" spans="1:3" x14ac:dyDescent="0.2">
      <c r="A23" s="285">
        <v>45329</v>
      </c>
      <c r="B23" s="286">
        <v>4</v>
      </c>
      <c r="C23" s="272" t="s">
        <v>310</v>
      </c>
    </row>
    <row r="24" spans="1:3" x14ac:dyDescent="0.2">
      <c r="A24" s="285">
        <v>45330</v>
      </c>
      <c r="B24" s="286">
        <v>5</v>
      </c>
      <c r="C24" s="272" t="s">
        <v>311</v>
      </c>
    </row>
    <row r="25" spans="1:3" x14ac:dyDescent="0.2">
      <c r="A25" s="285">
        <v>45333</v>
      </c>
      <c r="B25" s="286">
        <v>1</v>
      </c>
      <c r="C25" s="272" t="s">
        <v>312</v>
      </c>
    </row>
    <row r="26" spans="1:3" x14ac:dyDescent="0.2">
      <c r="A26" s="285">
        <v>45334</v>
      </c>
      <c r="B26" s="286">
        <v>2</v>
      </c>
      <c r="C26" s="272" t="s">
        <v>313</v>
      </c>
    </row>
    <row r="27" spans="1:3" x14ac:dyDescent="0.2">
      <c r="A27" s="285">
        <v>45335</v>
      </c>
      <c r="B27" s="286">
        <v>3</v>
      </c>
      <c r="C27" s="272" t="s">
        <v>311</v>
      </c>
    </row>
    <row r="28" spans="1:3" x14ac:dyDescent="0.2">
      <c r="A28" s="285">
        <v>45336</v>
      </c>
      <c r="B28" s="286">
        <v>4</v>
      </c>
      <c r="C28" s="272" t="s">
        <v>314</v>
      </c>
    </row>
    <row r="29" spans="1:3" x14ac:dyDescent="0.2">
      <c r="A29" s="285">
        <v>45337</v>
      </c>
      <c r="B29" s="286">
        <v>5</v>
      </c>
      <c r="C29" s="272" t="s">
        <v>315</v>
      </c>
    </row>
    <row r="30" spans="1:3" x14ac:dyDescent="0.2">
      <c r="A30" s="285">
        <v>45340</v>
      </c>
      <c r="B30" s="286">
        <v>1</v>
      </c>
      <c r="C30" s="272" t="s">
        <v>316</v>
      </c>
    </row>
    <row r="31" spans="1:3" x14ac:dyDescent="0.2">
      <c r="A31" s="285">
        <v>45341</v>
      </c>
      <c r="B31" s="286">
        <v>2</v>
      </c>
      <c r="C31" s="272" t="s">
        <v>317</v>
      </c>
    </row>
    <row r="32" spans="1:3" x14ac:dyDescent="0.2">
      <c r="A32" s="285">
        <v>45342</v>
      </c>
      <c r="B32" s="286">
        <v>3</v>
      </c>
      <c r="C32" s="272" t="s">
        <v>318</v>
      </c>
    </row>
    <row r="33" spans="1:3" x14ac:dyDescent="0.2">
      <c r="A33" s="285">
        <v>45343</v>
      </c>
      <c r="B33" s="286">
        <v>4</v>
      </c>
      <c r="C33" s="272" t="s">
        <v>319</v>
      </c>
    </row>
    <row r="34" spans="1:3" x14ac:dyDescent="0.2">
      <c r="A34" s="285">
        <v>45344</v>
      </c>
      <c r="B34" s="286">
        <v>5</v>
      </c>
      <c r="C34" s="272" t="s">
        <v>315</v>
      </c>
    </row>
    <row r="35" spans="1:3" x14ac:dyDescent="0.2">
      <c r="A35" s="285">
        <v>45349</v>
      </c>
      <c r="B35" s="286">
        <v>3</v>
      </c>
      <c r="C35" s="272" t="s">
        <v>309</v>
      </c>
    </row>
    <row r="36" spans="1:3" x14ac:dyDescent="0.2">
      <c r="A36" s="285">
        <v>45350</v>
      </c>
      <c r="B36" s="286">
        <v>4</v>
      </c>
      <c r="C36" s="272" t="s">
        <v>320</v>
      </c>
    </row>
    <row r="37" spans="1:3" x14ac:dyDescent="0.2">
      <c r="A37" s="285">
        <v>45351</v>
      </c>
      <c r="B37" s="286">
        <v>5</v>
      </c>
      <c r="C37" s="272" t="s">
        <v>311</v>
      </c>
    </row>
    <row r="38" spans="1:3" x14ac:dyDescent="0.2">
      <c r="A38" s="285">
        <v>45352</v>
      </c>
      <c r="B38" s="286">
        <v>45352</v>
      </c>
      <c r="C38" s="272" t="s">
        <v>321</v>
      </c>
    </row>
    <row r="39" spans="1:3" x14ac:dyDescent="0.2">
      <c r="A39" s="285">
        <v>45353</v>
      </c>
      <c r="B39" s="286">
        <v>45353</v>
      </c>
      <c r="C39" s="272" t="s">
        <v>321</v>
      </c>
    </row>
    <row r="40" spans="1:3" x14ac:dyDescent="0.2">
      <c r="A40" s="285">
        <v>45356</v>
      </c>
      <c r="B40" s="286">
        <v>45356</v>
      </c>
      <c r="C40" s="272" t="s">
        <v>322</v>
      </c>
    </row>
    <row r="41" spans="1:3" x14ac:dyDescent="0.2">
      <c r="A41" s="285">
        <v>45358</v>
      </c>
      <c r="B41" s="286">
        <v>45358</v>
      </c>
      <c r="C41" s="272" t="s">
        <v>322</v>
      </c>
    </row>
    <row r="42" spans="1:3" x14ac:dyDescent="0.2">
      <c r="A42" s="285">
        <v>45363</v>
      </c>
      <c r="B42" s="286">
        <v>45363</v>
      </c>
      <c r="C42" s="272" t="s">
        <v>323</v>
      </c>
    </row>
    <row r="43" spans="1:3" x14ac:dyDescent="0.2">
      <c r="A43" s="285">
        <v>45364</v>
      </c>
      <c r="B43" s="286">
        <v>45364</v>
      </c>
      <c r="C43" s="272" t="s">
        <v>324</v>
      </c>
    </row>
    <row r="44" spans="1:3" x14ac:dyDescent="0.2">
      <c r="A44" s="285">
        <v>45365</v>
      </c>
      <c r="B44" s="286">
        <v>45365</v>
      </c>
      <c r="C44" s="272" t="s">
        <v>325</v>
      </c>
    </row>
    <row r="45" spans="1:3" x14ac:dyDescent="0.2">
      <c r="A45" s="285">
        <v>45366</v>
      </c>
      <c r="B45" s="286">
        <v>45366</v>
      </c>
      <c r="C45" s="272" t="s">
        <v>326</v>
      </c>
    </row>
    <row r="46" spans="1:3" x14ac:dyDescent="0.2">
      <c r="A46" s="285">
        <v>45368</v>
      </c>
      <c r="B46" s="286">
        <v>45368</v>
      </c>
      <c r="C46" s="272" t="s">
        <v>327</v>
      </c>
    </row>
    <row r="47" spans="1:3" x14ac:dyDescent="0.2">
      <c r="A47" s="285">
        <v>45369</v>
      </c>
      <c r="B47" s="286">
        <v>45369</v>
      </c>
      <c r="C47" s="272" t="s">
        <v>328</v>
      </c>
    </row>
    <row r="48" spans="1:3" x14ac:dyDescent="0.2">
      <c r="A48" s="285">
        <v>45370</v>
      </c>
      <c r="B48" s="286">
        <v>45370</v>
      </c>
      <c r="C48" s="272" t="s">
        <v>329</v>
      </c>
    </row>
    <row r="49" spans="1:3" x14ac:dyDescent="0.2">
      <c r="A49" s="285">
        <v>45371</v>
      </c>
      <c r="B49" s="286">
        <v>45371</v>
      </c>
      <c r="C49" s="272" t="s">
        <v>330</v>
      </c>
    </row>
    <row r="50" spans="1:3" x14ac:dyDescent="0.2">
      <c r="A50" s="285">
        <v>45372</v>
      </c>
      <c r="B50" s="286">
        <v>45372</v>
      </c>
      <c r="C50" s="272" t="s">
        <v>331</v>
      </c>
    </row>
    <row r="51" spans="1:3" x14ac:dyDescent="0.2">
      <c r="A51" s="285">
        <v>45375</v>
      </c>
      <c r="B51" s="286">
        <v>45375</v>
      </c>
      <c r="C51" s="272" t="s">
        <v>332</v>
      </c>
    </row>
    <row r="52" spans="1:3" x14ac:dyDescent="0.2">
      <c r="A52" s="285">
        <v>45376</v>
      </c>
      <c r="B52" s="286">
        <v>45376</v>
      </c>
      <c r="C52" s="272" t="s">
        <v>333</v>
      </c>
    </row>
    <row r="53" spans="1:3" x14ac:dyDescent="0.2">
      <c r="A53" s="285">
        <v>45377</v>
      </c>
      <c r="B53" s="286">
        <v>45377</v>
      </c>
      <c r="C53" s="272" t="s">
        <v>322</v>
      </c>
    </row>
    <row r="54" spans="1:3" x14ac:dyDescent="0.2">
      <c r="A54" s="285">
        <v>45379</v>
      </c>
      <c r="B54" s="286">
        <v>45379</v>
      </c>
      <c r="C54" s="272" t="s">
        <v>334</v>
      </c>
    </row>
    <row r="55" spans="1:3" x14ac:dyDescent="0.2">
      <c r="A55" s="285">
        <v>45380</v>
      </c>
      <c r="B55" s="286">
        <v>45380</v>
      </c>
      <c r="C55" s="272" t="s">
        <v>335</v>
      </c>
    </row>
    <row r="56" spans="1:3" x14ac:dyDescent="0.2">
      <c r="A56" s="285">
        <v>45382</v>
      </c>
      <c r="B56" s="286">
        <v>45382</v>
      </c>
      <c r="C56" s="272" t="s">
        <v>336</v>
      </c>
    </row>
    <row r="57" spans="1:3" x14ac:dyDescent="0.2">
      <c r="A57" s="285">
        <v>45383</v>
      </c>
      <c r="B57" s="286">
        <v>45383</v>
      </c>
      <c r="C57" s="272" t="s">
        <v>337</v>
      </c>
    </row>
    <row r="58" spans="1:3" x14ac:dyDescent="0.2">
      <c r="A58" s="285">
        <v>45384</v>
      </c>
      <c r="B58" s="286">
        <v>45384</v>
      </c>
      <c r="C58" s="272" t="s">
        <v>330</v>
      </c>
    </row>
    <row r="59" spans="1:3" x14ac:dyDescent="0.2">
      <c r="A59" s="285">
        <v>45385</v>
      </c>
      <c r="B59" s="286">
        <v>45385</v>
      </c>
      <c r="C59" s="272" t="s">
        <v>338</v>
      </c>
    </row>
    <row r="60" spans="1:3" x14ac:dyDescent="0.2">
      <c r="A60" s="285">
        <v>45386</v>
      </c>
      <c r="B60" s="286">
        <v>45386</v>
      </c>
      <c r="C60" s="272" t="s">
        <v>339</v>
      </c>
    </row>
    <row r="61" spans="1:3" x14ac:dyDescent="0.2">
      <c r="A61" s="285">
        <v>45387</v>
      </c>
      <c r="B61" s="286">
        <v>45387</v>
      </c>
      <c r="C61" s="272" t="s">
        <v>340</v>
      </c>
    </row>
    <row r="62" spans="1:3" x14ac:dyDescent="0.2">
      <c r="A62" s="285">
        <v>45389</v>
      </c>
      <c r="B62" s="286">
        <v>45389</v>
      </c>
      <c r="C62" s="272" t="s">
        <v>340</v>
      </c>
    </row>
    <row r="63" spans="1:3" x14ac:dyDescent="0.2">
      <c r="A63" s="285">
        <v>45390</v>
      </c>
      <c r="B63" s="286">
        <v>45390</v>
      </c>
      <c r="C63" s="272" t="s">
        <v>341</v>
      </c>
    </row>
    <row r="64" spans="1:3" x14ac:dyDescent="0.2">
      <c r="A64" s="285">
        <v>45391</v>
      </c>
      <c r="B64" s="286">
        <v>45391</v>
      </c>
      <c r="C64" s="272" t="s">
        <v>342</v>
      </c>
    </row>
    <row r="65" spans="1:3" x14ac:dyDescent="0.2">
      <c r="A65" s="285">
        <v>45392</v>
      </c>
      <c r="B65" s="286">
        <v>45392</v>
      </c>
      <c r="C65" s="272" t="s">
        <v>343</v>
      </c>
    </row>
    <row r="66" spans="1:3" x14ac:dyDescent="0.2">
      <c r="A66" s="285">
        <v>45393</v>
      </c>
      <c r="B66" s="286">
        <v>45393</v>
      </c>
      <c r="C66" s="272" t="s">
        <v>344</v>
      </c>
    </row>
    <row r="67" spans="1:3" x14ac:dyDescent="0.2">
      <c r="A67" s="285">
        <v>45396</v>
      </c>
      <c r="B67" s="286">
        <v>45396</v>
      </c>
      <c r="C67" s="272" t="s">
        <v>345</v>
      </c>
    </row>
    <row r="68" spans="1:3" x14ac:dyDescent="0.2">
      <c r="A68" s="285">
        <v>45397</v>
      </c>
      <c r="B68" s="286">
        <v>45397</v>
      </c>
      <c r="C68" s="272" t="s">
        <v>346</v>
      </c>
    </row>
    <row r="69" spans="1:3" x14ac:dyDescent="0.2">
      <c r="A69" s="285">
        <v>45398</v>
      </c>
      <c r="B69" s="286">
        <v>45398</v>
      </c>
      <c r="C69" s="272" t="s">
        <v>347</v>
      </c>
    </row>
    <row r="70" spans="1:3" ht="28.5" x14ac:dyDescent="0.2">
      <c r="A70" s="285">
        <v>45399</v>
      </c>
      <c r="B70" s="286">
        <v>45399</v>
      </c>
      <c r="C70" s="287" t="s">
        <v>348</v>
      </c>
    </row>
    <row r="71" spans="1:3" x14ac:dyDescent="0.2">
      <c r="A71" s="285">
        <v>45400</v>
      </c>
      <c r="B71" s="286">
        <v>45400</v>
      </c>
      <c r="C71" s="272" t="s">
        <v>349</v>
      </c>
    </row>
    <row r="72" spans="1:3" x14ac:dyDescent="0.2">
      <c r="A72" s="285">
        <v>45403</v>
      </c>
      <c r="B72" s="286">
        <v>45403</v>
      </c>
      <c r="C72" s="272" t="s">
        <v>350</v>
      </c>
    </row>
    <row r="73" spans="1:3" x14ac:dyDescent="0.2">
      <c r="A73" s="285">
        <v>45404</v>
      </c>
      <c r="B73" s="286">
        <v>45404</v>
      </c>
      <c r="C73" s="272" t="s">
        <v>351</v>
      </c>
    </row>
    <row r="74" spans="1:3" x14ac:dyDescent="0.2">
      <c r="A74" s="285">
        <v>45406</v>
      </c>
      <c r="B74" s="286">
        <v>45406</v>
      </c>
      <c r="C74" s="272" t="s">
        <v>328</v>
      </c>
    </row>
    <row r="75" spans="1:3" x14ac:dyDescent="0.2">
      <c r="A75" s="285">
        <v>45412</v>
      </c>
      <c r="B75" s="286">
        <v>45412</v>
      </c>
      <c r="C75" t="s">
        <v>352</v>
      </c>
    </row>
    <row r="76" spans="1:3" x14ac:dyDescent="0.2">
      <c r="A76" s="285">
        <v>45413</v>
      </c>
      <c r="B76" s="286">
        <v>45413</v>
      </c>
      <c r="C76" s="272" t="s">
        <v>353</v>
      </c>
    </row>
    <row r="77" spans="1:3" x14ac:dyDescent="0.2">
      <c r="A77" s="285">
        <v>45414</v>
      </c>
      <c r="B77" s="286">
        <v>45414</v>
      </c>
      <c r="C77" s="272" t="s">
        <v>354</v>
      </c>
    </row>
    <row r="78" spans="1:3" x14ac:dyDescent="0.2">
      <c r="A78" s="285">
        <v>45415</v>
      </c>
      <c r="B78" s="286">
        <v>45415</v>
      </c>
      <c r="C78" s="272" t="s">
        <v>355</v>
      </c>
    </row>
    <row r="79" spans="1:3" x14ac:dyDescent="0.2">
      <c r="A79" s="285">
        <v>45416</v>
      </c>
      <c r="B79" s="286">
        <v>45416</v>
      </c>
      <c r="C79" s="272" t="s">
        <v>356</v>
      </c>
    </row>
    <row r="80" spans="1:3" x14ac:dyDescent="0.2">
      <c r="A80" s="285">
        <v>45418</v>
      </c>
      <c r="B80" s="286">
        <v>45418</v>
      </c>
      <c r="C80" s="272" t="s">
        <v>357</v>
      </c>
    </row>
    <row r="81" spans="1:3" x14ac:dyDescent="0.2">
      <c r="A81" s="285">
        <v>45419</v>
      </c>
      <c r="B81" s="286">
        <v>45419</v>
      </c>
      <c r="C81" s="272" t="s">
        <v>353</v>
      </c>
    </row>
    <row r="82" spans="1:3" x14ac:dyDescent="0.2">
      <c r="A82" s="285">
        <v>45420</v>
      </c>
      <c r="B82" s="286">
        <v>45420</v>
      </c>
      <c r="C82" s="272" t="s">
        <v>358</v>
      </c>
    </row>
    <row r="83" spans="1:3" x14ac:dyDescent="0.2">
      <c r="A83" s="285">
        <v>45421</v>
      </c>
      <c r="B83" s="286">
        <v>45421</v>
      </c>
      <c r="C83" s="272" t="s">
        <v>359</v>
      </c>
    </row>
    <row r="84" spans="1:3" x14ac:dyDescent="0.2">
      <c r="A84" s="285">
        <v>45422</v>
      </c>
      <c r="B84" s="286">
        <v>45422</v>
      </c>
      <c r="C84" s="272" t="s">
        <v>360</v>
      </c>
    </row>
    <row r="85" spans="1:3" x14ac:dyDescent="0.2">
      <c r="A85" s="285">
        <v>45424</v>
      </c>
      <c r="B85" s="286">
        <v>45424</v>
      </c>
      <c r="C85" s="272" t="s">
        <v>361</v>
      </c>
    </row>
    <row r="86" spans="1:3" x14ac:dyDescent="0.2">
      <c r="A86" s="285">
        <v>45425</v>
      </c>
      <c r="B86" s="286">
        <v>45425</v>
      </c>
      <c r="C86" s="272" t="s">
        <v>362</v>
      </c>
    </row>
    <row r="87" spans="1:3" x14ac:dyDescent="0.2">
      <c r="A87" s="285">
        <v>45427</v>
      </c>
      <c r="B87" s="286">
        <v>45427</v>
      </c>
      <c r="C87" s="272" t="s">
        <v>363</v>
      </c>
    </row>
    <row r="88" spans="1:3" x14ac:dyDescent="0.2">
      <c r="A88" s="285">
        <v>45428</v>
      </c>
      <c r="B88" s="286">
        <v>45428</v>
      </c>
      <c r="C88" s="272" t="s">
        <v>364</v>
      </c>
    </row>
    <row r="89" spans="1:3" x14ac:dyDescent="0.2">
      <c r="A89" s="285">
        <v>45431</v>
      </c>
      <c r="B89" s="286">
        <v>45431</v>
      </c>
      <c r="C89" s="272" t="s">
        <v>365</v>
      </c>
    </row>
    <row r="90" spans="1:3" x14ac:dyDescent="0.2">
      <c r="A90" s="285">
        <v>45432</v>
      </c>
      <c r="B90" s="286">
        <v>45432</v>
      </c>
      <c r="C90" s="272" t="s">
        <v>363</v>
      </c>
    </row>
    <row r="91" spans="1:3" x14ac:dyDescent="0.2">
      <c r="A91" s="285">
        <v>45433</v>
      </c>
      <c r="B91" s="286">
        <v>45433</v>
      </c>
      <c r="C91" s="272" t="s">
        <v>366</v>
      </c>
    </row>
    <row r="92" spans="1:3" x14ac:dyDescent="0.2">
      <c r="A92" s="285">
        <v>45434</v>
      </c>
      <c r="B92" s="286">
        <v>45434</v>
      </c>
      <c r="C92" s="272" t="s">
        <v>367</v>
      </c>
    </row>
    <row r="93" spans="1:3" x14ac:dyDescent="0.2">
      <c r="A93" s="285">
        <v>45435</v>
      </c>
      <c r="B93" s="286">
        <v>45435</v>
      </c>
      <c r="C93" s="272" t="s">
        <v>368</v>
      </c>
    </row>
    <row r="94" spans="1:3" x14ac:dyDescent="0.2">
      <c r="A94" s="285">
        <v>45436</v>
      </c>
      <c r="B94" s="286">
        <v>45436</v>
      </c>
      <c r="C94" s="272" t="s">
        <v>369</v>
      </c>
    </row>
    <row r="95" spans="1:3" x14ac:dyDescent="0.2">
      <c r="A95" s="285">
        <v>45437</v>
      </c>
      <c r="B95" s="286">
        <v>45437</v>
      </c>
      <c r="C95" s="272" t="s">
        <v>370</v>
      </c>
    </row>
    <row r="96" spans="1:3" x14ac:dyDescent="0.2">
      <c r="A96" s="285">
        <v>45438</v>
      </c>
      <c r="B96" s="286">
        <v>45438</v>
      </c>
      <c r="C96" s="272" t="s">
        <v>371</v>
      </c>
    </row>
    <row r="97" spans="1:3" x14ac:dyDescent="0.2">
      <c r="A97" s="285">
        <v>45439</v>
      </c>
      <c r="B97" s="286">
        <v>45439</v>
      </c>
      <c r="C97" s="272" t="s">
        <v>372</v>
      </c>
    </row>
    <row r="98" spans="1:3" x14ac:dyDescent="0.2">
      <c r="A98" s="285">
        <v>45440</v>
      </c>
      <c r="B98" s="286">
        <v>45440</v>
      </c>
      <c r="C98" s="272" t="s">
        <v>373</v>
      </c>
    </row>
    <row r="99" spans="1:3" x14ac:dyDescent="0.2">
      <c r="A99" s="285">
        <v>45441</v>
      </c>
      <c r="B99" s="286">
        <v>45441</v>
      </c>
      <c r="C99" s="272" t="s">
        <v>374</v>
      </c>
    </row>
    <row r="100" spans="1:3" x14ac:dyDescent="0.2">
      <c r="A100" s="285">
        <v>45442</v>
      </c>
      <c r="B100" s="286">
        <v>45442</v>
      </c>
      <c r="C100" s="272" t="s">
        <v>375</v>
      </c>
    </row>
    <row r="101" spans="1:3" x14ac:dyDescent="0.2">
      <c r="A101" s="285">
        <v>45445</v>
      </c>
      <c r="B101" s="286" t="s">
        <v>376</v>
      </c>
      <c r="C101" s="272" t="s">
        <v>377</v>
      </c>
    </row>
    <row r="102" spans="1:3" x14ac:dyDescent="0.2">
      <c r="A102" s="285">
        <v>45446</v>
      </c>
      <c r="B102" s="286" t="s">
        <v>378</v>
      </c>
      <c r="C102" s="272" t="s">
        <v>379</v>
      </c>
    </row>
    <row r="103" spans="1:3" x14ac:dyDescent="0.2">
      <c r="A103" s="285">
        <v>45447</v>
      </c>
      <c r="B103" s="286" t="s">
        <v>380</v>
      </c>
      <c r="C103" s="272" t="s">
        <v>381</v>
      </c>
    </row>
    <row r="104" spans="1:3" x14ac:dyDescent="0.2">
      <c r="A104" s="285">
        <v>45449</v>
      </c>
      <c r="B104" s="286" t="s">
        <v>382</v>
      </c>
      <c r="C104" s="272" t="s">
        <v>383</v>
      </c>
    </row>
    <row r="105" spans="1:3" x14ac:dyDescent="0.2">
      <c r="A105" s="285">
        <v>45450</v>
      </c>
      <c r="B105" s="286" t="s">
        <v>384</v>
      </c>
      <c r="C105" s="272" t="s">
        <v>385</v>
      </c>
    </row>
    <row r="106" spans="1:3" x14ac:dyDescent="0.2">
      <c r="A106" s="285">
        <v>45452</v>
      </c>
      <c r="B106" s="286" t="s">
        <v>376</v>
      </c>
      <c r="C106" s="272" t="s">
        <v>386</v>
      </c>
    </row>
    <row r="107" spans="1:3" x14ac:dyDescent="0.2">
      <c r="A107" s="285">
        <v>45453</v>
      </c>
      <c r="B107" s="286" t="s">
        <v>378</v>
      </c>
      <c r="C107" s="272" t="s">
        <v>387</v>
      </c>
    </row>
    <row r="108" spans="1:3" x14ac:dyDescent="0.2">
      <c r="A108" s="285">
        <v>45454</v>
      </c>
      <c r="B108" s="286" t="s">
        <v>380</v>
      </c>
      <c r="C108" s="272" t="s">
        <v>388</v>
      </c>
    </row>
    <row r="109" spans="1:3" x14ac:dyDescent="0.2">
      <c r="A109" s="285">
        <v>45456</v>
      </c>
      <c r="B109" s="286" t="s">
        <v>382</v>
      </c>
      <c r="C109" s="272" t="s">
        <v>389</v>
      </c>
    </row>
    <row r="110" spans="1:3" x14ac:dyDescent="0.2">
      <c r="A110" s="285">
        <v>45457</v>
      </c>
      <c r="B110" s="286" t="s">
        <v>384</v>
      </c>
      <c r="C110" s="272" t="s">
        <v>390</v>
      </c>
    </row>
    <row r="111" spans="1:3" x14ac:dyDescent="0.2">
      <c r="A111" s="285">
        <v>45459</v>
      </c>
      <c r="B111" s="286" t="s">
        <v>376</v>
      </c>
      <c r="C111" s="272" t="s">
        <v>391</v>
      </c>
    </row>
    <row r="112" spans="1:3" x14ac:dyDescent="0.2">
      <c r="A112" s="285">
        <v>45460</v>
      </c>
      <c r="B112" s="286" t="s">
        <v>378</v>
      </c>
      <c r="C112" s="272" t="s">
        <v>392</v>
      </c>
    </row>
    <row r="113" spans="1:3" x14ac:dyDescent="0.2">
      <c r="A113" s="285">
        <v>45461</v>
      </c>
      <c r="B113" s="286" t="s">
        <v>380</v>
      </c>
      <c r="C113" s="272" t="s">
        <v>393</v>
      </c>
    </row>
    <row r="114" spans="1:3" x14ac:dyDescent="0.2">
      <c r="A114" s="285">
        <v>45462</v>
      </c>
      <c r="B114" s="286" t="s">
        <v>394</v>
      </c>
      <c r="C114" s="272" t="s">
        <v>395</v>
      </c>
    </row>
    <row r="115" spans="1:3" x14ac:dyDescent="0.2">
      <c r="A115" s="285">
        <v>45463</v>
      </c>
      <c r="B115" s="286" t="s">
        <v>382</v>
      </c>
      <c r="C115" s="272" t="s">
        <v>396</v>
      </c>
    </row>
    <row r="116" spans="1:3" x14ac:dyDescent="0.2">
      <c r="A116" s="285">
        <v>45464</v>
      </c>
      <c r="B116" s="286" t="s">
        <v>384</v>
      </c>
      <c r="C116" s="272" t="s">
        <v>397</v>
      </c>
    </row>
    <row r="117" spans="1:3" x14ac:dyDescent="0.2">
      <c r="A117" s="285">
        <v>45466</v>
      </c>
      <c r="B117" s="286" t="s">
        <v>376</v>
      </c>
      <c r="C117" s="272" t="s">
        <v>398</v>
      </c>
    </row>
    <row r="118" spans="1:3" x14ac:dyDescent="0.2">
      <c r="A118" s="285">
        <v>45467</v>
      </c>
      <c r="B118" s="286" t="s">
        <v>378</v>
      </c>
      <c r="C118" s="272" t="s">
        <v>399</v>
      </c>
    </row>
    <row r="119" spans="1:3" x14ac:dyDescent="0.2">
      <c r="A119" s="285">
        <v>45468</v>
      </c>
      <c r="B119" s="286" t="s">
        <v>380</v>
      </c>
      <c r="C119" s="272" t="s">
        <v>400</v>
      </c>
    </row>
    <row r="120" spans="1:3" x14ac:dyDescent="0.2">
      <c r="A120" s="285">
        <v>45469</v>
      </c>
      <c r="B120" s="286" t="s">
        <v>394</v>
      </c>
      <c r="C120" s="272" t="s">
        <v>401</v>
      </c>
    </row>
    <row r="121" spans="1:3" x14ac:dyDescent="0.2">
      <c r="A121" s="285">
        <v>45474</v>
      </c>
      <c r="B121" s="286" t="s">
        <v>378</v>
      </c>
      <c r="C121" s="272" t="s">
        <v>402</v>
      </c>
    </row>
    <row r="122" spans="1:3" x14ac:dyDescent="0.2">
      <c r="A122" s="285">
        <v>45475</v>
      </c>
      <c r="B122" s="286" t="s">
        <v>380</v>
      </c>
      <c r="C122" s="272" t="s">
        <v>403</v>
      </c>
    </row>
    <row r="123" spans="1:3" x14ac:dyDescent="0.2">
      <c r="A123" s="285">
        <v>45480</v>
      </c>
      <c r="B123" s="286" t="s">
        <v>376</v>
      </c>
      <c r="C123" s="272" t="s">
        <v>404</v>
      </c>
    </row>
    <row r="124" spans="1:3" x14ac:dyDescent="0.2">
      <c r="A124" s="285">
        <v>45481</v>
      </c>
      <c r="B124" s="286" t="s">
        <v>378</v>
      </c>
      <c r="C124" s="272" t="s">
        <v>405</v>
      </c>
    </row>
    <row r="125" spans="1:3" x14ac:dyDescent="0.2">
      <c r="A125" s="285">
        <v>45487</v>
      </c>
      <c r="B125" s="286" t="s">
        <v>376</v>
      </c>
      <c r="C125" s="272" t="s">
        <v>406</v>
      </c>
    </row>
    <row r="126" spans="1:3" x14ac:dyDescent="0.2">
      <c r="A126" s="285">
        <v>45488</v>
      </c>
      <c r="B126" s="286" t="s">
        <v>378</v>
      </c>
      <c r="C126" s="272" t="s">
        <v>407</v>
      </c>
    </row>
    <row r="127" spans="1:3" x14ac:dyDescent="0.2">
      <c r="A127" s="285">
        <v>45489</v>
      </c>
      <c r="B127" s="286" t="s">
        <v>380</v>
      </c>
      <c r="C127" s="272" t="s">
        <v>408</v>
      </c>
    </row>
    <row r="128" spans="1:3" x14ac:dyDescent="0.2">
      <c r="A128" s="285">
        <v>45490</v>
      </c>
      <c r="B128" s="286" t="s">
        <v>394</v>
      </c>
      <c r="C128" s="272" t="s">
        <v>409</v>
      </c>
    </row>
    <row r="129" spans="1:3" x14ac:dyDescent="0.2">
      <c r="A129" s="285">
        <v>45491</v>
      </c>
      <c r="B129" s="286" t="s">
        <v>382</v>
      </c>
      <c r="C129" s="272" t="s">
        <v>410</v>
      </c>
    </row>
    <row r="130" spans="1:3" x14ac:dyDescent="0.2">
      <c r="A130" s="285">
        <v>45492</v>
      </c>
      <c r="B130" s="286" t="s">
        <v>384</v>
      </c>
      <c r="C130" s="272" t="s">
        <v>411</v>
      </c>
    </row>
    <row r="131" spans="1:3" x14ac:dyDescent="0.2">
      <c r="A131" s="285">
        <v>45494</v>
      </c>
      <c r="B131" s="286" t="s">
        <v>376</v>
      </c>
      <c r="C131" s="272" t="s">
        <v>412</v>
      </c>
    </row>
    <row r="132" spans="1:3" x14ac:dyDescent="0.2">
      <c r="A132" s="285">
        <v>45495</v>
      </c>
      <c r="B132" s="286" t="s">
        <v>378</v>
      </c>
      <c r="C132" s="272" t="s">
        <v>413</v>
      </c>
    </row>
    <row r="133" spans="1:3" x14ac:dyDescent="0.2">
      <c r="A133" s="285">
        <v>45501</v>
      </c>
      <c r="B133" s="286" t="s">
        <v>376</v>
      </c>
      <c r="C133" s="272" t="s">
        <v>414</v>
      </c>
    </row>
    <row r="134" spans="1:3" x14ac:dyDescent="0.2">
      <c r="A134" s="285">
        <v>45502</v>
      </c>
      <c r="B134" s="286" t="s">
        <v>378</v>
      </c>
      <c r="C134" s="272" t="s">
        <v>415</v>
      </c>
    </row>
    <row r="135" spans="1:3" x14ac:dyDescent="0.2">
      <c r="A135" s="285">
        <v>45503</v>
      </c>
      <c r="B135" s="286" t="s">
        <v>380</v>
      </c>
      <c r="C135" s="272" t="s">
        <v>416</v>
      </c>
    </row>
    <row r="136" spans="1:3" x14ac:dyDescent="0.2">
      <c r="A136" s="285">
        <v>45504</v>
      </c>
      <c r="B136" s="286" t="s">
        <v>394</v>
      </c>
      <c r="C136" s="272" t="s">
        <v>417</v>
      </c>
    </row>
    <row r="137" spans="1:3" x14ac:dyDescent="0.2">
      <c r="A137" s="285">
        <v>45508</v>
      </c>
      <c r="B137" s="286">
        <v>1</v>
      </c>
      <c r="C137" s="272" t="s">
        <v>418</v>
      </c>
    </row>
    <row r="138" spans="1:3" x14ac:dyDescent="0.2">
      <c r="A138" s="285">
        <v>45509</v>
      </c>
      <c r="B138" s="286">
        <v>2</v>
      </c>
      <c r="C138" s="272" t="s">
        <v>419</v>
      </c>
    </row>
    <row r="139" spans="1:3" x14ac:dyDescent="0.2">
      <c r="A139" s="285">
        <v>45510</v>
      </c>
      <c r="B139" s="286">
        <v>3</v>
      </c>
      <c r="C139" s="272" t="s">
        <v>420</v>
      </c>
    </row>
    <row r="140" spans="1:3" x14ac:dyDescent="0.2">
      <c r="A140" s="285">
        <v>45511</v>
      </c>
      <c r="B140" s="286">
        <v>4</v>
      </c>
      <c r="C140" s="272" t="s">
        <v>421</v>
      </c>
    </row>
    <row r="141" spans="1:3" x14ac:dyDescent="0.2">
      <c r="A141" s="285">
        <v>45512</v>
      </c>
      <c r="B141" s="286">
        <v>5</v>
      </c>
      <c r="C141" s="272" t="s">
        <v>422</v>
      </c>
    </row>
    <row r="142" spans="1:3" x14ac:dyDescent="0.2">
      <c r="A142" s="285">
        <v>45513</v>
      </c>
      <c r="B142" s="286">
        <v>6</v>
      </c>
      <c r="C142" s="272" t="s">
        <v>422</v>
      </c>
    </row>
    <row r="143" spans="1:3" x14ac:dyDescent="0.2">
      <c r="A143" s="285">
        <v>45515</v>
      </c>
      <c r="B143" s="286">
        <v>1</v>
      </c>
      <c r="C143" s="272" t="s">
        <v>423</v>
      </c>
    </row>
    <row r="144" spans="1:3" x14ac:dyDescent="0.2">
      <c r="A144" s="285">
        <v>45516</v>
      </c>
      <c r="B144" s="286">
        <v>2</v>
      </c>
      <c r="C144" s="272" t="s">
        <v>424</v>
      </c>
    </row>
    <row r="145" spans="1:3" x14ac:dyDescent="0.2">
      <c r="A145" s="285">
        <v>45517</v>
      </c>
      <c r="B145" s="286">
        <v>3</v>
      </c>
      <c r="C145" s="272" t="s">
        <v>425</v>
      </c>
    </row>
    <row r="146" spans="1:3" x14ac:dyDescent="0.2">
      <c r="A146" s="285">
        <v>45518</v>
      </c>
      <c r="B146" s="286">
        <v>4</v>
      </c>
      <c r="C146" s="272" t="s">
        <v>426</v>
      </c>
    </row>
    <row r="147" spans="1:3" x14ac:dyDescent="0.2">
      <c r="A147" s="285">
        <v>45519</v>
      </c>
      <c r="B147" s="286">
        <v>5</v>
      </c>
      <c r="C147" s="272" t="s">
        <v>427</v>
      </c>
    </row>
    <row r="148" spans="1:3" x14ac:dyDescent="0.2">
      <c r="A148" s="285">
        <v>45520</v>
      </c>
      <c r="B148" s="286">
        <v>6</v>
      </c>
      <c r="C148" s="272" t="s">
        <v>426</v>
      </c>
    </row>
    <row r="149" spans="1:3" x14ac:dyDescent="0.2">
      <c r="A149" s="285">
        <v>45522</v>
      </c>
      <c r="B149" s="286">
        <v>1</v>
      </c>
      <c r="C149" s="272" t="s">
        <v>426</v>
      </c>
    </row>
    <row r="150" spans="1:3" x14ac:dyDescent="0.2">
      <c r="A150" s="285">
        <v>45523</v>
      </c>
      <c r="B150" s="286">
        <v>2</v>
      </c>
      <c r="C150" s="272" t="s">
        <v>428</v>
      </c>
    </row>
    <row r="151" spans="1:3" x14ac:dyDescent="0.2">
      <c r="A151" s="285">
        <v>45524</v>
      </c>
      <c r="B151" s="286">
        <v>3</v>
      </c>
      <c r="C151" s="272" t="s">
        <v>429</v>
      </c>
    </row>
    <row r="152" spans="1:3" x14ac:dyDescent="0.2">
      <c r="A152" s="285">
        <v>45525</v>
      </c>
      <c r="B152" s="286">
        <v>4</v>
      </c>
      <c r="C152" s="272" t="s">
        <v>423</v>
      </c>
    </row>
    <row r="153" spans="1:3" x14ac:dyDescent="0.2">
      <c r="A153" s="285">
        <v>45526</v>
      </c>
      <c r="B153" s="286">
        <v>5</v>
      </c>
      <c r="C153" s="272" t="s">
        <v>430</v>
      </c>
    </row>
    <row r="154" spans="1:3" x14ac:dyDescent="0.2">
      <c r="A154" s="285">
        <v>45527</v>
      </c>
      <c r="B154" s="286">
        <v>6</v>
      </c>
      <c r="C154" s="272" t="s">
        <v>431</v>
      </c>
    </row>
    <row r="155" spans="1:3" x14ac:dyDescent="0.2">
      <c r="A155" s="285">
        <v>45529</v>
      </c>
      <c r="B155" s="286">
        <v>1</v>
      </c>
      <c r="C155" s="272" t="s">
        <v>432</v>
      </c>
    </row>
    <row r="156" spans="1:3" x14ac:dyDescent="0.2">
      <c r="A156" s="285">
        <v>45530</v>
      </c>
      <c r="B156" s="286">
        <v>2</v>
      </c>
      <c r="C156" s="272" t="s">
        <v>433</v>
      </c>
    </row>
    <row r="157" spans="1:3" x14ac:dyDescent="0.2">
      <c r="A157" s="285">
        <v>45531</v>
      </c>
      <c r="B157" s="286">
        <v>3</v>
      </c>
      <c r="C157" s="272" t="s">
        <v>434</v>
      </c>
    </row>
    <row r="158" spans="1:3" x14ac:dyDescent="0.2">
      <c r="A158" s="285">
        <v>45532</v>
      </c>
      <c r="B158" s="286">
        <v>4</v>
      </c>
      <c r="C158" s="272" t="s">
        <v>435</v>
      </c>
    </row>
    <row r="159" spans="1:3" x14ac:dyDescent="0.2">
      <c r="A159" s="285">
        <v>45533</v>
      </c>
      <c r="B159" s="286">
        <v>5</v>
      </c>
      <c r="C159" s="272" t="s">
        <v>436</v>
      </c>
    </row>
    <row r="160" spans="1:3" x14ac:dyDescent="0.2">
      <c r="A160" s="285">
        <v>45534</v>
      </c>
      <c r="B160" s="286">
        <v>6</v>
      </c>
      <c r="C160" s="272" t="s">
        <v>437</v>
      </c>
    </row>
    <row r="161" spans="1:3" x14ac:dyDescent="0.2">
      <c r="A161" s="285">
        <v>45536</v>
      </c>
      <c r="B161" s="286" t="s">
        <v>376</v>
      </c>
      <c r="C161" s="272" t="s">
        <v>438</v>
      </c>
    </row>
    <row r="162" spans="1:3" x14ac:dyDescent="0.2">
      <c r="A162" s="285">
        <v>45537</v>
      </c>
      <c r="B162" s="286" t="s">
        <v>378</v>
      </c>
      <c r="C162" s="272" t="s">
        <v>439</v>
      </c>
    </row>
    <row r="163" spans="1:3" x14ac:dyDescent="0.2">
      <c r="A163" s="285">
        <v>45538</v>
      </c>
      <c r="B163" s="286" t="s">
        <v>380</v>
      </c>
      <c r="C163" s="272" t="s">
        <v>440</v>
      </c>
    </row>
    <row r="164" spans="1:3" x14ac:dyDescent="0.2">
      <c r="A164" s="285">
        <v>45539</v>
      </c>
      <c r="B164" s="286" t="s">
        <v>394</v>
      </c>
      <c r="C164" s="272" t="s">
        <v>441</v>
      </c>
    </row>
    <row r="165" spans="1:3" x14ac:dyDescent="0.2">
      <c r="A165" s="285">
        <v>45540</v>
      </c>
      <c r="B165" s="286" t="s">
        <v>382</v>
      </c>
      <c r="C165" s="272" t="s">
        <v>442</v>
      </c>
    </row>
    <row r="166" spans="1:3" x14ac:dyDescent="0.2">
      <c r="A166" s="285">
        <v>45541</v>
      </c>
      <c r="B166" s="286" t="s">
        <v>384</v>
      </c>
      <c r="C166" s="272" t="s">
        <v>431</v>
      </c>
    </row>
    <row r="167" spans="1:3" x14ac:dyDescent="0.2">
      <c r="A167" s="285">
        <v>45543</v>
      </c>
      <c r="B167" s="286" t="s">
        <v>376</v>
      </c>
      <c r="C167" s="272" t="s">
        <v>443</v>
      </c>
    </row>
    <row r="168" spans="1:3" x14ac:dyDescent="0.2">
      <c r="A168" s="285">
        <v>45544</v>
      </c>
      <c r="B168" s="286" t="s">
        <v>378</v>
      </c>
      <c r="C168" s="272" t="s">
        <v>444</v>
      </c>
    </row>
    <row r="169" spans="1:3" x14ac:dyDescent="0.2">
      <c r="A169" s="285">
        <v>45545</v>
      </c>
      <c r="B169" s="286" t="s">
        <v>380</v>
      </c>
      <c r="C169" s="272" t="s">
        <v>445</v>
      </c>
    </row>
    <row r="170" spans="1:3" x14ac:dyDescent="0.2">
      <c r="A170" s="285">
        <v>45546</v>
      </c>
      <c r="B170" s="286" t="s">
        <v>394</v>
      </c>
      <c r="C170" s="272" t="s">
        <v>446</v>
      </c>
    </row>
    <row r="171" spans="1:3" x14ac:dyDescent="0.2">
      <c r="A171" s="285">
        <v>45547</v>
      </c>
      <c r="B171" s="286" t="s">
        <v>382</v>
      </c>
      <c r="C171" s="272" t="s">
        <v>447</v>
      </c>
    </row>
    <row r="172" spans="1:3" x14ac:dyDescent="0.2">
      <c r="A172" s="285">
        <v>45548</v>
      </c>
      <c r="B172" s="286" t="s">
        <v>384</v>
      </c>
      <c r="C172" s="272" t="s">
        <v>448</v>
      </c>
    </row>
    <row r="173" spans="1:3" x14ac:dyDescent="0.2">
      <c r="A173" s="285">
        <v>45550</v>
      </c>
      <c r="B173" s="286" t="s">
        <v>376</v>
      </c>
      <c r="C173" s="272" t="s">
        <v>449</v>
      </c>
    </row>
    <row r="174" spans="1:3" x14ac:dyDescent="0.2">
      <c r="A174" s="285">
        <v>45551</v>
      </c>
      <c r="B174" s="286" t="s">
        <v>378</v>
      </c>
      <c r="C174" s="272" t="s">
        <v>450</v>
      </c>
    </row>
    <row r="175" spans="1:3" x14ac:dyDescent="0.2">
      <c r="A175" s="285">
        <v>45552</v>
      </c>
      <c r="B175" s="286" t="s">
        <v>380</v>
      </c>
      <c r="C175" s="272" t="s">
        <v>451</v>
      </c>
    </row>
    <row r="176" spans="1:3" x14ac:dyDescent="0.2">
      <c r="A176" s="285">
        <v>45553</v>
      </c>
      <c r="B176" s="286" t="s">
        <v>394</v>
      </c>
      <c r="C176" s="272" t="s">
        <v>452</v>
      </c>
    </row>
    <row r="177" spans="1:3" x14ac:dyDescent="0.2">
      <c r="A177" s="285">
        <v>45554</v>
      </c>
      <c r="B177" s="286" t="s">
        <v>382</v>
      </c>
      <c r="C177" s="272" t="s">
        <v>453</v>
      </c>
    </row>
    <row r="178" spans="1:3" x14ac:dyDescent="0.2">
      <c r="A178" s="285">
        <v>45555</v>
      </c>
      <c r="B178" s="286" t="s">
        <v>384</v>
      </c>
      <c r="C178" s="272" t="s">
        <v>454</v>
      </c>
    </row>
    <row r="179" spans="1:3" x14ac:dyDescent="0.2">
      <c r="A179" s="285">
        <v>45557</v>
      </c>
      <c r="B179" s="286" t="s">
        <v>376</v>
      </c>
      <c r="C179" s="272" t="s">
        <v>455</v>
      </c>
    </row>
    <row r="180" spans="1:3" x14ac:dyDescent="0.2">
      <c r="A180" s="285">
        <v>45558</v>
      </c>
      <c r="B180" s="286" t="s">
        <v>378</v>
      </c>
      <c r="C180" s="272" t="s">
        <v>456</v>
      </c>
    </row>
    <row r="181" spans="1:3" x14ac:dyDescent="0.2">
      <c r="A181" s="285">
        <v>45559</v>
      </c>
      <c r="B181" s="286" t="s">
        <v>380</v>
      </c>
      <c r="C181" s="272" t="s">
        <v>457</v>
      </c>
    </row>
    <row r="182" spans="1:3" x14ac:dyDescent="0.2">
      <c r="A182" s="285">
        <v>45560</v>
      </c>
      <c r="B182" s="286" t="s">
        <v>394</v>
      </c>
      <c r="C182" s="272" t="s">
        <v>458</v>
      </c>
    </row>
    <row r="183" spans="1:3" x14ac:dyDescent="0.2">
      <c r="A183" s="285">
        <v>45561</v>
      </c>
      <c r="B183" s="286" t="s">
        <v>382</v>
      </c>
      <c r="C183" s="272" t="s">
        <v>459</v>
      </c>
    </row>
    <row r="184" spans="1:3" x14ac:dyDescent="0.2">
      <c r="A184" s="285">
        <v>45562</v>
      </c>
      <c r="B184" s="286" t="s">
        <v>384</v>
      </c>
      <c r="C184" s="272" t="s">
        <v>460</v>
      </c>
    </row>
    <row r="185" spans="1:3" x14ac:dyDescent="0.2">
      <c r="A185" s="285">
        <v>45564</v>
      </c>
      <c r="B185" s="286" t="s">
        <v>376</v>
      </c>
      <c r="C185" s="272" t="s">
        <v>461</v>
      </c>
    </row>
    <row r="186" spans="1:3" x14ac:dyDescent="0.2">
      <c r="A186" s="285">
        <v>45565</v>
      </c>
      <c r="B186" s="286" t="s">
        <v>378</v>
      </c>
      <c r="C186" s="272" t="s">
        <v>462</v>
      </c>
    </row>
    <row r="187" spans="1:3" x14ac:dyDescent="0.2">
      <c r="A187" s="285">
        <v>45566</v>
      </c>
      <c r="B187" s="286" t="s">
        <v>380</v>
      </c>
      <c r="C187" s="272" t="s">
        <v>463</v>
      </c>
    </row>
    <row r="188" spans="1:3" x14ac:dyDescent="0.2">
      <c r="A188" s="285">
        <v>45567</v>
      </c>
      <c r="B188" s="286" t="s">
        <v>394</v>
      </c>
      <c r="C188" s="272" t="s">
        <v>455</v>
      </c>
    </row>
    <row r="189" spans="1:3" x14ac:dyDescent="0.2">
      <c r="A189" s="285">
        <v>45571</v>
      </c>
      <c r="B189" s="286" t="s">
        <v>376</v>
      </c>
      <c r="C189" s="272" t="s">
        <v>464</v>
      </c>
    </row>
    <row r="190" spans="1:3" x14ac:dyDescent="0.2">
      <c r="A190" s="285">
        <v>45572</v>
      </c>
      <c r="B190" s="286" t="s">
        <v>378</v>
      </c>
      <c r="C190" s="272" t="s">
        <v>465</v>
      </c>
    </row>
    <row r="191" spans="1:3" x14ac:dyDescent="0.2">
      <c r="A191" s="285">
        <v>45579</v>
      </c>
      <c r="B191" s="286" t="s">
        <v>378</v>
      </c>
      <c r="C191" s="272" t="s">
        <v>466</v>
      </c>
    </row>
    <row r="192" spans="1:3" x14ac:dyDescent="0.2">
      <c r="A192" s="285">
        <v>45580</v>
      </c>
      <c r="B192" s="286" t="s">
        <v>380</v>
      </c>
      <c r="C192" s="272" t="s">
        <v>467</v>
      </c>
    </row>
    <row r="193" spans="1:3" x14ac:dyDescent="0.2">
      <c r="A193" s="285">
        <v>45583</v>
      </c>
      <c r="B193" s="286" t="s">
        <v>384</v>
      </c>
      <c r="C193" s="272" t="s">
        <v>468</v>
      </c>
    </row>
    <row r="194" spans="1:3" x14ac:dyDescent="0.2">
      <c r="A194" s="285">
        <v>45585</v>
      </c>
      <c r="B194" s="286" t="s">
        <v>376</v>
      </c>
      <c r="C194" s="272" t="s">
        <v>469</v>
      </c>
    </row>
    <row r="195" spans="1:3" x14ac:dyDescent="0.2">
      <c r="A195" s="285">
        <v>45586</v>
      </c>
      <c r="B195" s="286" t="s">
        <v>378</v>
      </c>
      <c r="C195" s="272" t="s">
        <v>470</v>
      </c>
    </row>
    <row r="196" spans="1:3" x14ac:dyDescent="0.2">
      <c r="A196" s="285">
        <v>45587</v>
      </c>
      <c r="B196" s="286" t="s">
        <v>380</v>
      </c>
      <c r="C196" s="272" t="s">
        <v>471</v>
      </c>
    </row>
    <row r="197" spans="1:3" x14ac:dyDescent="0.2">
      <c r="A197" s="285">
        <v>45588</v>
      </c>
      <c r="B197" s="286" t="s">
        <v>394</v>
      </c>
      <c r="C197" s="272" t="s">
        <v>472</v>
      </c>
    </row>
    <row r="198" spans="1:3" x14ac:dyDescent="0.2">
      <c r="A198" s="285">
        <v>45589</v>
      </c>
      <c r="B198" s="286" t="s">
        <v>382</v>
      </c>
      <c r="C198" s="272" t="s">
        <v>473</v>
      </c>
    </row>
    <row r="199" spans="1:3" x14ac:dyDescent="0.2">
      <c r="A199" s="285">
        <v>45590</v>
      </c>
      <c r="B199" s="286" t="s">
        <v>384</v>
      </c>
      <c r="C199" s="272" t="s">
        <v>474</v>
      </c>
    </row>
    <row r="200" spans="1:3" x14ac:dyDescent="0.2">
      <c r="A200" s="285">
        <v>45592</v>
      </c>
      <c r="B200" s="286" t="s">
        <v>376</v>
      </c>
      <c r="C200" s="272" t="s">
        <v>475</v>
      </c>
    </row>
    <row r="201" spans="1:3" x14ac:dyDescent="0.2">
      <c r="A201" s="285">
        <v>45593</v>
      </c>
      <c r="B201" s="286" t="s">
        <v>378</v>
      </c>
      <c r="C201" s="272" t="s">
        <v>476</v>
      </c>
    </row>
    <row r="202" spans="1:3" x14ac:dyDescent="0.2">
      <c r="A202" s="285">
        <v>45594</v>
      </c>
      <c r="B202" s="286" t="s">
        <v>380</v>
      </c>
      <c r="C202" s="272" t="s">
        <v>477</v>
      </c>
    </row>
    <row r="203" spans="1:3" x14ac:dyDescent="0.2">
      <c r="A203" s="285">
        <v>45595</v>
      </c>
      <c r="B203" s="286" t="s">
        <v>394</v>
      </c>
      <c r="C203" s="272" t="s">
        <v>478</v>
      </c>
    </row>
    <row r="204" spans="1:3" x14ac:dyDescent="0.2">
      <c r="A204" s="285">
        <v>45596</v>
      </c>
      <c r="B204" s="286" t="s">
        <v>382</v>
      </c>
      <c r="C204" s="272" t="s">
        <v>479</v>
      </c>
    </row>
    <row r="205" spans="1:3" x14ac:dyDescent="0.2">
      <c r="A205" s="285">
        <v>45597</v>
      </c>
      <c r="B205" s="286">
        <v>6</v>
      </c>
      <c r="C205" s="272" t="s">
        <v>474</v>
      </c>
    </row>
    <row r="206" spans="1:3" x14ac:dyDescent="0.2">
      <c r="A206" s="285">
        <v>45599</v>
      </c>
      <c r="B206" s="286">
        <v>1</v>
      </c>
      <c r="C206" s="272" t="s">
        <v>480</v>
      </c>
    </row>
    <row r="207" spans="1:3" x14ac:dyDescent="0.2">
      <c r="A207" s="285">
        <v>45600</v>
      </c>
      <c r="B207" s="286">
        <v>2</v>
      </c>
      <c r="C207" s="272" t="s">
        <v>481</v>
      </c>
    </row>
    <row r="208" spans="1:3" x14ac:dyDescent="0.2">
      <c r="A208" s="285">
        <v>45601</v>
      </c>
      <c r="B208" s="286">
        <v>3</v>
      </c>
      <c r="C208" s="272" t="s">
        <v>482</v>
      </c>
    </row>
    <row r="209" spans="1:3" x14ac:dyDescent="0.2">
      <c r="A209" s="285">
        <v>45602</v>
      </c>
      <c r="B209" s="286">
        <v>4</v>
      </c>
      <c r="C209" s="272" t="s">
        <v>483</v>
      </c>
    </row>
    <row r="210" spans="1:3" x14ac:dyDescent="0.2">
      <c r="A210" s="285">
        <v>45603</v>
      </c>
      <c r="B210" s="286">
        <v>5</v>
      </c>
      <c r="C210" s="272" t="s">
        <v>484</v>
      </c>
    </row>
    <row r="211" spans="1:3" x14ac:dyDescent="0.2">
      <c r="A211" s="285">
        <v>45604</v>
      </c>
      <c r="B211" s="286">
        <v>6</v>
      </c>
      <c r="C211" s="272" t="s">
        <v>485</v>
      </c>
    </row>
    <row r="212" spans="1:3" x14ac:dyDescent="0.2">
      <c r="A212" s="285">
        <v>45606</v>
      </c>
      <c r="B212" s="286">
        <v>1</v>
      </c>
      <c r="C212" s="272" t="s">
        <v>486</v>
      </c>
    </row>
    <row r="213" spans="1:3" x14ac:dyDescent="0.2">
      <c r="A213" s="285">
        <v>45607</v>
      </c>
      <c r="B213" s="286">
        <v>2</v>
      </c>
      <c r="C213" s="272" t="s">
        <v>487</v>
      </c>
    </row>
    <row r="214" spans="1:3" x14ac:dyDescent="0.2">
      <c r="A214" s="285">
        <v>45608</v>
      </c>
      <c r="B214" s="286">
        <v>3</v>
      </c>
      <c r="C214" s="272" t="s">
        <v>488</v>
      </c>
    </row>
    <row r="215" spans="1:3" x14ac:dyDescent="0.2">
      <c r="A215" s="285">
        <v>45609</v>
      </c>
      <c r="B215" s="286">
        <v>4</v>
      </c>
      <c r="C215" s="272" t="s">
        <v>489</v>
      </c>
    </row>
    <row r="216" spans="1:3" x14ac:dyDescent="0.2">
      <c r="A216" s="285">
        <v>45610</v>
      </c>
      <c r="B216" s="286">
        <v>5</v>
      </c>
      <c r="C216" s="272" t="s">
        <v>490</v>
      </c>
    </row>
    <row r="217" spans="1:3" x14ac:dyDescent="0.2">
      <c r="A217" s="285">
        <v>45611</v>
      </c>
      <c r="B217" s="286">
        <v>6</v>
      </c>
      <c r="C217" s="272" t="s">
        <v>491</v>
      </c>
    </row>
    <row r="218" spans="1:3" x14ac:dyDescent="0.2">
      <c r="A218" s="285">
        <v>45613</v>
      </c>
      <c r="B218" s="286">
        <v>1</v>
      </c>
      <c r="C218" s="272" t="s">
        <v>492</v>
      </c>
    </row>
    <row r="219" spans="1:3" x14ac:dyDescent="0.2">
      <c r="A219" s="285">
        <v>45614</v>
      </c>
      <c r="B219" s="286">
        <v>2</v>
      </c>
      <c r="C219" s="272" t="s">
        <v>493</v>
      </c>
    </row>
    <row r="220" spans="1:3" x14ac:dyDescent="0.2">
      <c r="A220" s="285">
        <v>45615</v>
      </c>
      <c r="B220" s="286">
        <v>3</v>
      </c>
      <c r="C220" s="272" t="s">
        <v>493</v>
      </c>
    </row>
    <row r="221" spans="1:3" x14ac:dyDescent="0.2">
      <c r="A221" s="285">
        <v>45616</v>
      </c>
      <c r="B221" s="286">
        <v>4</v>
      </c>
      <c r="C221" s="272" t="s">
        <v>493</v>
      </c>
    </row>
    <row r="222" spans="1:3" x14ac:dyDescent="0.2">
      <c r="A222" s="285">
        <v>45617</v>
      </c>
      <c r="B222" s="286">
        <v>5</v>
      </c>
      <c r="C222" s="272" t="s">
        <v>493</v>
      </c>
    </row>
    <row r="223" spans="1:3" x14ac:dyDescent="0.2">
      <c r="A223" s="285">
        <v>45618</v>
      </c>
      <c r="B223" s="286">
        <v>6</v>
      </c>
      <c r="C223" s="272" t="s">
        <v>493</v>
      </c>
    </row>
    <row r="224" spans="1:3" x14ac:dyDescent="0.2">
      <c r="A224" s="285">
        <v>45620</v>
      </c>
      <c r="B224" s="286">
        <v>1</v>
      </c>
      <c r="C224" s="272" t="s">
        <v>494</v>
      </c>
    </row>
    <row r="225" spans="1:3" x14ac:dyDescent="0.2">
      <c r="A225" s="285">
        <v>45621</v>
      </c>
      <c r="B225" s="286">
        <v>2</v>
      </c>
      <c r="C225" s="272" t="s">
        <v>495</v>
      </c>
    </row>
    <row r="226" spans="1:3" x14ac:dyDescent="0.2">
      <c r="A226" s="285">
        <v>45622</v>
      </c>
      <c r="B226" s="286">
        <v>3</v>
      </c>
      <c r="C226" s="272" t="s">
        <v>495</v>
      </c>
    </row>
    <row r="227" spans="1:3" x14ac:dyDescent="0.2">
      <c r="A227" s="285">
        <v>45623</v>
      </c>
      <c r="B227" s="286">
        <v>4</v>
      </c>
      <c r="C227" s="272" t="s">
        <v>496</v>
      </c>
    </row>
    <row r="228" spans="1:3" x14ac:dyDescent="0.2">
      <c r="A228" s="285">
        <v>45624</v>
      </c>
      <c r="B228" s="286">
        <v>5</v>
      </c>
      <c r="C228" s="272" t="s">
        <v>494</v>
      </c>
    </row>
    <row r="229" spans="1:3" x14ac:dyDescent="0.2">
      <c r="A229" s="285">
        <v>45625</v>
      </c>
      <c r="B229" s="286">
        <v>6</v>
      </c>
      <c r="C229" s="272" t="s">
        <v>494</v>
      </c>
    </row>
    <row r="230" spans="1:3" x14ac:dyDescent="0.2">
      <c r="A230" s="285">
        <v>45627</v>
      </c>
      <c r="B230" s="286">
        <v>1</v>
      </c>
      <c r="C230" s="272" t="s">
        <v>490</v>
      </c>
    </row>
    <row r="231" spans="1:3" x14ac:dyDescent="0.2">
      <c r="A231" s="285">
        <v>45628</v>
      </c>
      <c r="B231" s="286">
        <v>2</v>
      </c>
      <c r="C231" s="272" t="s">
        <v>497</v>
      </c>
    </row>
    <row r="232" spans="1:3" x14ac:dyDescent="0.2">
      <c r="A232" s="285">
        <v>45629</v>
      </c>
      <c r="B232" s="286">
        <v>3</v>
      </c>
      <c r="C232" s="272" t="s">
        <v>498</v>
      </c>
    </row>
    <row r="233" spans="1:3" x14ac:dyDescent="0.2">
      <c r="A233" s="285">
        <v>45630</v>
      </c>
      <c r="B233" s="286">
        <v>4</v>
      </c>
      <c r="C233" s="272" t="s">
        <v>499</v>
      </c>
    </row>
    <row r="234" spans="1:3" x14ac:dyDescent="0.2">
      <c r="A234" s="285">
        <v>45631</v>
      </c>
      <c r="B234" s="286">
        <v>5</v>
      </c>
      <c r="C234" s="272" t="s">
        <v>500</v>
      </c>
    </row>
    <row r="235" spans="1:3" x14ac:dyDescent="0.2">
      <c r="A235" s="285">
        <v>45632</v>
      </c>
      <c r="B235" s="286">
        <v>6</v>
      </c>
      <c r="C235" s="272" t="s">
        <v>501</v>
      </c>
    </row>
    <row r="236" spans="1:3" x14ac:dyDescent="0.2">
      <c r="A236" s="285">
        <v>45634</v>
      </c>
      <c r="B236" s="286">
        <v>1</v>
      </c>
      <c r="C236" s="272" t="s">
        <v>502</v>
      </c>
    </row>
    <row r="237" spans="1:3" x14ac:dyDescent="0.2">
      <c r="A237" s="285">
        <v>45635</v>
      </c>
      <c r="B237" s="286">
        <v>2</v>
      </c>
      <c r="C237" s="272" t="s">
        <v>502</v>
      </c>
    </row>
    <row r="238" spans="1:3" x14ac:dyDescent="0.2">
      <c r="A238" s="285">
        <v>45636</v>
      </c>
      <c r="B238" s="286">
        <v>3</v>
      </c>
      <c r="C238" s="272" t="s">
        <v>503</v>
      </c>
    </row>
    <row r="239" spans="1:3" x14ac:dyDescent="0.2">
      <c r="A239" s="285">
        <v>45637</v>
      </c>
      <c r="B239" s="286">
        <v>4</v>
      </c>
      <c r="C239" s="272" t="s">
        <v>504</v>
      </c>
    </row>
    <row r="240" spans="1:3" x14ac:dyDescent="0.2">
      <c r="A240" s="285">
        <v>45638</v>
      </c>
      <c r="B240" s="286">
        <v>5</v>
      </c>
      <c r="C240" s="272" t="s">
        <v>472</v>
      </c>
    </row>
    <row r="241" spans="1:3" x14ac:dyDescent="0.2">
      <c r="A241" s="285">
        <v>45639</v>
      </c>
      <c r="B241" s="286">
        <v>6</v>
      </c>
      <c r="C241" s="272" t="s">
        <v>505</v>
      </c>
    </row>
    <row r="242" spans="1:3" x14ac:dyDescent="0.2">
      <c r="A242" s="285">
        <v>45641</v>
      </c>
      <c r="B242" s="286">
        <v>1</v>
      </c>
      <c r="C242" s="272" t="s">
        <v>480</v>
      </c>
    </row>
    <row r="243" spans="1:3" x14ac:dyDescent="0.2">
      <c r="A243" s="285">
        <v>45642</v>
      </c>
      <c r="B243" s="286">
        <v>2</v>
      </c>
      <c r="C243" s="272" t="s">
        <v>506</v>
      </c>
    </row>
    <row r="244" spans="1:3" x14ac:dyDescent="0.2">
      <c r="A244" s="285">
        <v>45643</v>
      </c>
      <c r="B244" s="286">
        <v>3</v>
      </c>
      <c r="C244" s="272" t="s">
        <v>507</v>
      </c>
    </row>
    <row r="245" spans="1:3" x14ac:dyDescent="0.2">
      <c r="A245" s="285">
        <v>45644</v>
      </c>
      <c r="B245" s="286">
        <v>4</v>
      </c>
      <c r="C245" s="272" t="s">
        <v>508</v>
      </c>
    </row>
    <row r="246" spans="1:3" x14ac:dyDescent="0.2">
      <c r="A246" s="285">
        <v>45645</v>
      </c>
      <c r="B246" s="286">
        <v>5</v>
      </c>
      <c r="C246" s="272" t="s">
        <v>509</v>
      </c>
    </row>
    <row r="247" spans="1:3" x14ac:dyDescent="0.2">
      <c r="A247" s="285">
        <v>45646</v>
      </c>
      <c r="B247" s="286">
        <v>6</v>
      </c>
      <c r="C247" s="272" t="s">
        <v>510</v>
      </c>
    </row>
    <row r="248" spans="1:3" x14ac:dyDescent="0.2">
      <c r="A248" s="285">
        <v>45648</v>
      </c>
      <c r="B248" s="286">
        <v>1</v>
      </c>
      <c r="C248" s="272" t="s">
        <v>511</v>
      </c>
    </row>
    <row r="249" spans="1:3" x14ac:dyDescent="0.2">
      <c r="A249" s="285">
        <v>45649</v>
      </c>
      <c r="B249" s="286">
        <v>2</v>
      </c>
      <c r="C249" s="272" t="s">
        <v>512</v>
      </c>
    </row>
    <row r="250" spans="1:3" x14ac:dyDescent="0.2">
      <c r="A250" s="285">
        <v>45650</v>
      </c>
      <c r="B250" s="286">
        <v>3</v>
      </c>
      <c r="C250" s="272" t="s">
        <v>513</v>
      </c>
    </row>
    <row r="251" spans="1:3" x14ac:dyDescent="0.2">
      <c r="A251" s="285">
        <v>45651</v>
      </c>
      <c r="B251" s="286">
        <v>4</v>
      </c>
      <c r="C251" s="272" t="s">
        <v>514</v>
      </c>
    </row>
    <row r="252" spans="1:3" x14ac:dyDescent="0.2">
      <c r="A252" s="285">
        <v>45652</v>
      </c>
      <c r="B252" s="286">
        <v>5</v>
      </c>
      <c r="C252" s="272" t="s">
        <v>515</v>
      </c>
    </row>
    <row r="253" spans="1:3" x14ac:dyDescent="0.2">
      <c r="A253" s="285">
        <v>45653</v>
      </c>
      <c r="B253" s="286">
        <v>6</v>
      </c>
      <c r="C253" s="272" t="s">
        <v>516</v>
      </c>
    </row>
    <row r="254" spans="1:3" x14ac:dyDescent="0.2">
      <c r="A254" s="285">
        <v>45655</v>
      </c>
      <c r="B254" s="286">
        <v>8</v>
      </c>
      <c r="C254" s="272" t="s">
        <v>510</v>
      </c>
    </row>
    <row r="255" spans="1:3" x14ac:dyDescent="0.2">
      <c r="A255" s="285">
        <v>45656</v>
      </c>
      <c r="B255" s="286">
        <v>9</v>
      </c>
      <c r="C255" s="272" t="s">
        <v>517</v>
      </c>
    </row>
    <row r="256" spans="1:3" x14ac:dyDescent="0.2">
      <c r="A256" s="285">
        <v>45657</v>
      </c>
      <c r="B256" s="286">
        <v>10</v>
      </c>
      <c r="C256" s="272" t="s">
        <v>518</v>
      </c>
    </row>
  </sheetData>
  <protectedRanges>
    <protectedRange sqref="A2:B18" name="טווח1_3_5_1_1_6"/>
    <protectedRange sqref="A19:B37" name="טווח1_3_5_1"/>
    <protectedRange sqref="A38:B56" name="טווח1_3_5_1_6"/>
    <protectedRange sqref="A57:B75" name="טווח1_3_5_1_8"/>
    <protectedRange sqref="A76:B100" name="טווח1_3_5_1_10"/>
    <protectedRange sqref="A101:B120" name="טווח1_3_5_1_12"/>
    <protectedRange sqref="A121:B136" name="טווח1_3_5_1_13"/>
    <protectedRange sqref="A137:B158" name="טווח1_3_5_1_14"/>
    <protectedRange sqref="A161:B186" name="טווח1_3_5_1_15"/>
    <protectedRange sqref="A187:B204" name="טווח1_3_5_1_16"/>
    <protectedRange sqref="A205:B228" name="טווח1_3_5_1_17"/>
    <protectedRange sqref="A230:B256" name="טווח1_3_5_1_18"/>
  </protectedRange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39"/>
  <sheetViews>
    <sheetView rightToLeft="1" workbookViewId="0">
      <selection activeCell="A20" sqref="A20"/>
    </sheetView>
  </sheetViews>
  <sheetFormatPr defaultRowHeight="14.25" x14ac:dyDescent="0.2"/>
  <sheetData>
    <row r="2" spans="1:4" x14ac:dyDescent="0.2">
      <c r="A2" t="s">
        <v>0</v>
      </c>
      <c r="B2" t="s">
        <v>1</v>
      </c>
      <c r="C2" t="s">
        <v>2</v>
      </c>
      <c r="D2" t="s">
        <v>3</v>
      </c>
    </row>
    <row r="3" spans="1:4" x14ac:dyDescent="0.2">
      <c r="A3" t="s">
        <v>34</v>
      </c>
      <c r="B3" t="s">
        <v>77</v>
      </c>
      <c r="C3" t="s">
        <v>77</v>
      </c>
    </row>
    <row r="4" spans="1:4" x14ac:dyDescent="0.2">
      <c r="A4" t="s">
        <v>49</v>
      </c>
      <c r="B4" t="s">
        <v>77</v>
      </c>
      <c r="C4" t="s">
        <v>77</v>
      </c>
    </row>
    <row r="5" spans="1:4" x14ac:dyDescent="0.2">
      <c r="A5" t="s">
        <v>59</v>
      </c>
      <c r="B5" t="s">
        <v>77</v>
      </c>
    </row>
    <row r="6" spans="1:4" x14ac:dyDescent="0.2">
      <c r="A6" t="s">
        <v>60</v>
      </c>
      <c r="B6" t="s">
        <v>77</v>
      </c>
      <c r="C6" t="s">
        <v>77</v>
      </c>
    </row>
    <row r="7" spans="1:4" x14ac:dyDescent="0.2">
      <c r="A7" t="s">
        <v>67</v>
      </c>
      <c r="B7" t="s">
        <v>77</v>
      </c>
    </row>
    <row r="8" spans="1:4" x14ac:dyDescent="0.2">
      <c r="A8" t="s">
        <v>61</v>
      </c>
      <c r="B8" t="s">
        <v>77</v>
      </c>
      <c r="C8" t="s">
        <v>77</v>
      </c>
    </row>
    <row r="9" spans="1:4" x14ac:dyDescent="0.2">
      <c r="A9" t="s">
        <v>68</v>
      </c>
      <c r="B9" t="s">
        <v>77</v>
      </c>
    </row>
    <row r="10" spans="1:4" x14ac:dyDescent="0.2">
      <c r="A10" t="s">
        <v>62</v>
      </c>
      <c r="B10" t="s">
        <v>77</v>
      </c>
      <c r="C10" t="s">
        <v>77</v>
      </c>
    </row>
    <row r="11" spans="1:4" x14ac:dyDescent="0.2">
      <c r="A11" t="s">
        <v>69</v>
      </c>
      <c r="B11" t="s">
        <v>77</v>
      </c>
    </row>
    <row r="12" spans="1:4" x14ac:dyDescent="0.2">
      <c r="A12" t="s">
        <v>64</v>
      </c>
      <c r="B12" t="s">
        <v>77</v>
      </c>
      <c r="C12" t="s">
        <v>77</v>
      </c>
    </row>
    <row r="13" spans="1:4" x14ac:dyDescent="0.2">
      <c r="A13" t="s">
        <v>63</v>
      </c>
      <c r="B13" t="s">
        <v>77</v>
      </c>
      <c r="C13" t="s">
        <v>77</v>
      </c>
    </row>
    <row r="14" spans="1:4" x14ac:dyDescent="0.2">
      <c r="A14" t="s">
        <v>81</v>
      </c>
      <c r="C14" t="s">
        <v>77</v>
      </c>
    </row>
    <row r="15" spans="1:4" x14ac:dyDescent="0.2">
      <c r="A15" t="s">
        <v>82</v>
      </c>
      <c r="C15" t="s">
        <v>77</v>
      </c>
    </row>
    <row r="16" spans="1:4" x14ac:dyDescent="0.2">
      <c r="A16" t="s">
        <v>83</v>
      </c>
      <c r="C16" t="s">
        <v>77</v>
      </c>
    </row>
    <row r="17" spans="1:3" x14ac:dyDescent="0.2">
      <c r="A17" t="s">
        <v>65</v>
      </c>
      <c r="B17" t="s">
        <v>77</v>
      </c>
    </row>
    <row r="18" spans="1:3" x14ac:dyDescent="0.2">
      <c r="A18" t="s">
        <v>33</v>
      </c>
      <c r="B18" t="s">
        <v>77</v>
      </c>
      <c r="C18" t="s">
        <v>77</v>
      </c>
    </row>
    <row r="19" spans="1:3" x14ac:dyDescent="0.2">
      <c r="A19" t="s">
        <v>66</v>
      </c>
      <c r="B19" t="s">
        <v>77</v>
      </c>
    </row>
    <row r="20" spans="1:3" x14ac:dyDescent="0.2">
      <c r="A20" t="s">
        <v>15</v>
      </c>
      <c r="B20" t="s">
        <v>77</v>
      </c>
      <c r="C20" t="s">
        <v>77</v>
      </c>
    </row>
    <row r="21" spans="1:3" x14ac:dyDescent="0.2">
      <c r="A21" t="s">
        <v>70</v>
      </c>
      <c r="B21" t="s">
        <v>77</v>
      </c>
      <c r="C21" t="s">
        <v>77</v>
      </c>
    </row>
    <row r="22" spans="1:3" x14ac:dyDescent="0.2">
      <c r="A22" t="s">
        <v>23</v>
      </c>
      <c r="B22" t="s">
        <v>77</v>
      </c>
      <c r="C22" s="4" t="s">
        <v>85</v>
      </c>
    </row>
    <row r="23" spans="1:3" x14ac:dyDescent="0.2">
      <c r="A23" t="s">
        <v>71</v>
      </c>
      <c r="B23" t="s">
        <v>77</v>
      </c>
    </row>
    <row r="24" spans="1:3" x14ac:dyDescent="0.2">
      <c r="A24" t="s">
        <v>26</v>
      </c>
      <c r="B24" t="s">
        <v>77</v>
      </c>
    </row>
    <row r="25" spans="1:3" x14ac:dyDescent="0.2">
      <c r="B25" t="s">
        <v>77</v>
      </c>
    </row>
    <row r="26" spans="1:3" x14ac:dyDescent="0.2">
      <c r="B26" t="s">
        <v>77</v>
      </c>
    </row>
    <row r="27" spans="1:3" x14ac:dyDescent="0.2">
      <c r="A27" t="s">
        <v>72</v>
      </c>
      <c r="B27" t="s">
        <v>77</v>
      </c>
    </row>
    <row r="28" spans="1:3" x14ac:dyDescent="0.2">
      <c r="A28" t="s">
        <v>73</v>
      </c>
      <c r="B28" t="s">
        <v>77</v>
      </c>
    </row>
    <row r="29" spans="1:3" x14ac:dyDescent="0.2">
      <c r="A29" t="s">
        <v>74</v>
      </c>
      <c r="B29" t="s">
        <v>77</v>
      </c>
    </row>
    <row r="30" spans="1:3" x14ac:dyDescent="0.2">
      <c r="A30" t="s">
        <v>75</v>
      </c>
      <c r="B30" t="s">
        <v>77</v>
      </c>
      <c r="C30" t="s">
        <v>77</v>
      </c>
    </row>
    <row r="31" spans="1:3" x14ac:dyDescent="0.2">
      <c r="A31" t="s">
        <v>39</v>
      </c>
      <c r="B31" t="s">
        <v>77</v>
      </c>
    </row>
    <row r="32" spans="1:3" x14ac:dyDescent="0.2">
      <c r="A32" t="s">
        <v>76</v>
      </c>
      <c r="B32" t="s">
        <v>77</v>
      </c>
      <c r="C32" s="4" t="s">
        <v>85</v>
      </c>
    </row>
    <row r="33" spans="1:3" x14ac:dyDescent="0.2">
      <c r="A33" t="s">
        <v>78</v>
      </c>
      <c r="C33" t="s">
        <v>77</v>
      </c>
    </row>
    <row r="34" spans="1:3" x14ac:dyDescent="0.2">
      <c r="A34" t="s">
        <v>79</v>
      </c>
      <c r="C34" t="s">
        <v>77</v>
      </c>
    </row>
    <row r="35" spans="1:3" x14ac:dyDescent="0.2">
      <c r="A35" t="s">
        <v>80</v>
      </c>
      <c r="C35" t="s">
        <v>77</v>
      </c>
    </row>
    <row r="36" spans="1:3" x14ac:dyDescent="0.2">
      <c r="A36" t="s">
        <v>84</v>
      </c>
    </row>
    <row r="37" spans="1:3" x14ac:dyDescent="0.2">
      <c r="A37" t="s">
        <v>41</v>
      </c>
      <c r="C37" s="4" t="s">
        <v>85</v>
      </c>
    </row>
    <row r="38" spans="1:3" x14ac:dyDescent="0.2">
      <c r="A38" t="s">
        <v>40</v>
      </c>
      <c r="C38" s="4" t="s">
        <v>85</v>
      </c>
    </row>
    <row r="39" spans="1:3" x14ac:dyDescent="0.2">
      <c r="A39" t="s">
        <v>44</v>
      </c>
      <c r="C39" t="s">
        <v>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P36"/>
  <sheetViews>
    <sheetView rightToLeft="1" topLeftCell="A4" zoomScale="85" zoomScaleNormal="85" workbookViewId="0">
      <selection activeCell="I31" sqref="I31"/>
    </sheetView>
  </sheetViews>
  <sheetFormatPr defaultRowHeight="14.25" x14ac:dyDescent="0.2"/>
  <cols>
    <col min="2" max="2" width="20.625" bestFit="1" customWidth="1"/>
    <col min="3" max="3" width="21" bestFit="1" customWidth="1"/>
    <col min="4" max="4" width="15.625" bestFit="1" customWidth="1"/>
    <col min="5" max="5" width="19" bestFit="1" customWidth="1"/>
    <col min="6" max="6" width="21.25" bestFit="1" customWidth="1"/>
    <col min="7" max="7" width="15" bestFit="1" customWidth="1"/>
    <col min="8" max="8" width="20.375" bestFit="1" customWidth="1"/>
    <col min="54" max="54" width="10.375" bestFit="1" customWidth="1"/>
  </cols>
  <sheetData>
    <row r="1" spans="1:198" ht="15" thickBot="1" x14ac:dyDescent="0.25"/>
    <row r="2" spans="1:198" ht="15.75" thickBot="1" x14ac:dyDescent="0.25">
      <c r="A2" s="442" t="s">
        <v>5</v>
      </c>
      <c r="B2" s="443"/>
      <c r="C2" s="444"/>
      <c r="D2" s="445"/>
      <c r="E2" s="455" t="s">
        <v>136</v>
      </c>
      <c r="F2" s="455"/>
      <c r="G2" s="456"/>
      <c r="H2" s="456"/>
      <c r="I2" s="456"/>
      <c r="J2" s="456"/>
      <c r="K2" s="456"/>
      <c r="L2" s="456"/>
      <c r="M2" s="456"/>
      <c r="N2" s="456"/>
      <c r="O2" s="456"/>
      <c r="P2" s="456"/>
      <c r="Q2" s="456"/>
      <c r="R2" s="456"/>
      <c r="S2" s="456"/>
      <c r="T2" s="456"/>
      <c r="U2" s="456"/>
      <c r="V2" s="456"/>
      <c r="W2" s="456"/>
      <c r="X2" s="456"/>
      <c r="Y2" s="456"/>
      <c r="Z2" s="456"/>
      <c r="AA2" s="457"/>
      <c r="AB2" s="427" t="s">
        <v>137</v>
      </c>
      <c r="AC2" s="428"/>
      <c r="AD2" s="428"/>
      <c r="AE2" s="428"/>
      <c r="AF2" s="387"/>
      <c r="AG2" s="388"/>
      <c r="AH2" s="427" t="s">
        <v>3</v>
      </c>
      <c r="AI2" s="449"/>
      <c r="AJ2" s="449"/>
      <c r="AK2" s="449"/>
      <c r="AL2" s="450"/>
      <c r="AM2" s="450"/>
      <c r="AN2" s="450"/>
      <c r="AO2" s="450"/>
      <c r="AP2" s="450"/>
      <c r="AQ2" s="450"/>
      <c r="AR2" s="450"/>
      <c r="AS2" s="450"/>
      <c r="AT2" s="450"/>
      <c r="AU2" s="450"/>
      <c r="AV2" s="450"/>
      <c r="AW2" s="450"/>
      <c r="AX2" s="450"/>
      <c r="AY2" s="450"/>
      <c r="AZ2" s="451"/>
      <c r="BA2" s="427" t="s">
        <v>2</v>
      </c>
      <c r="BB2" s="428"/>
      <c r="BC2" s="428"/>
      <c r="BD2" s="428"/>
      <c r="BE2" s="428"/>
      <c r="BF2" s="428"/>
      <c r="BG2" s="428"/>
      <c r="BH2" s="428"/>
      <c r="BI2" s="428"/>
      <c r="BJ2" s="428"/>
      <c r="BK2" s="428"/>
      <c r="BL2" s="428"/>
      <c r="BM2" s="429"/>
      <c r="BN2" s="424" t="s">
        <v>138</v>
      </c>
      <c r="BO2" s="425"/>
      <c r="BP2" s="425"/>
      <c r="BQ2" s="425"/>
      <c r="BR2" s="425"/>
      <c r="BS2" s="425"/>
      <c r="BT2" s="425"/>
      <c r="BU2" s="426"/>
      <c r="BV2" s="415" t="s">
        <v>139</v>
      </c>
      <c r="BW2" s="416"/>
      <c r="BX2" s="416"/>
      <c r="BY2" s="416"/>
      <c r="BZ2" s="416"/>
      <c r="CA2" s="416"/>
      <c r="CB2" s="416"/>
      <c r="CC2" s="416"/>
      <c r="CD2" s="416"/>
      <c r="CE2" s="416"/>
      <c r="CF2" s="416"/>
      <c r="CG2" s="416"/>
      <c r="CH2" s="417"/>
      <c r="CI2" s="386" t="s">
        <v>140</v>
      </c>
      <c r="CJ2" s="387"/>
      <c r="CK2" s="387"/>
      <c r="CL2" s="387"/>
      <c r="CM2" s="387"/>
      <c r="CN2" s="387"/>
      <c r="CO2" s="387"/>
      <c r="CP2" s="387"/>
      <c r="CQ2" s="387"/>
      <c r="CR2" s="387"/>
      <c r="CS2" s="387"/>
      <c r="CT2" s="387"/>
      <c r="CU2" s="387"/>
      <c r="CV2" s="387"/>
      <c r="CW2" s="387"/>
      <c r="CX2" s="387"/>
      <c r="CY2" s="387"/>
      <c r="CZ2" s="387"/>
      <c r="DA2" s="387"/>
      <c r="DB2" s="387"/>
      <c r="DC2" s="387"/>
      <c r="DD2" s="387"/>
      <c r="DE2" s="387"/>
      <c r="DF2" s="387"/>
      <c r="DG2" s="387"/>
      <c r="DH2" s="387"/>
      <c r="DI2" s="387"/>
      <c r="DJ2" s="387"/>
      <c r="DK2" s="387"/>
      <c r="DL2" s="387"/>
      <c r="DM2" s="387"/>
      <c r="DN2" s="387"/>
      <c r="DO2" s="387"/>
      <c r="DP2" s="387"/>
      <c r="DQ2" s="387"/>
      <c r="DR2" s="387"/>
      <c r="DS2" s="387"/>
      <c r="DT2" s="387"/>
      <c r="DU2" s="387"/>
      <c r="DV2" s="387"/>
      <c r="DW2" s="387"/>
      <c r="DX2" s="387"/>
      <c r="DY2" s="387"/>
      <c r="DZ2" s="387"/>
      <c r="EA2" s="387"/>
      <c r="EB2" s="387"/>
      <c r="EC2" s="387"/>
      <c r="ED2" s="387"/>
      <c r="EE2" s="387"/>
      <c r="EF2" s="387"/>
      <c r="EG2" s="387"/>
      <c r="EH2" s="387"/>
      <c r="EI2" s="387"/>
      <c r="EJ2" s="387"/>
      <c r="EK2" s="387"/>
      <c r="EL2" s="387"/>
      <c r="EM2" s="387"/>
      <c r="EN2" s="387"/>
      <c r="EO2" s="387"/>
      <c r="EP2" s="387"/>
      <c r="EQ2" s="387"/>
      <c r="ER2" s="387"/>
      <c r="ES2" s="387"/>
      <c r="ET2" s="387"/>
      <c r="EU2" s="387"/>
      <c r="EV2" s="387"/>
      <c r="EW2" s="387"/>
      <c r="EX2" s="387"/>
      <c r="EY2" s="387"/>
      <c r="EZ2" s="387"/>
      <c r="FA2" s="387"/>
      <c r="FB2" s="387"/>
      <c r="FC2" s="387"/>
      <c r="FD2" s="387"/>
      <c r="FE2" s="387"/>
      <c r="FF2" s="388"/>
      <c r="FG2" s="362" t="s">
        <v>141</v>
      </c>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row>
    <row r="3" spans="1:198" ht="32.25" thickBot="1" x14ac:dyDescent="0.25">
      <c r="A3" s="137" t="s">
        <v>4</v>
      </c>
      <c r="B3" s="138" t="s">
        <v>142</v>
      </c>
      <c r="C3" s="142"/>
      <c r="D3" s="138" t="s">
        <v>143</v>
      </c>
      <c r="E3" s="438" t="s">
        <v>144</v>
      </c>
      <c r="F3" s="439"/>
      <c r="G3" s="439"/>
      <c r="H3" s="440"/>
      <c r="I3" s="438" t="s">
        <v>145</v>
      </c>
      <c r="J3" s="439"/>
      <c r="K3" s="439"/>
      <c r="L3" s="440"/>
      <c r="M3" s="438" t="s">
        <v>146</v>
      </c>
      <c r="N3" s="439"/>
      <c r="O3" s="439"/>
      <c r="P3" s="440"/>
      <c r="Q3" s="438" t="s">
        <v>147</v>
      </c>
      <c r="R3" s="439"/>
      <c r="S3" s="439"/>
      <c r="T3" s="440"/>
      <c r="U3" s="438" t="s">
        <v>148</v>
      </c>
      <c r="V3" s="439"/>
      <c r="W3" s="440"/>
      <c r="X3" s="438" t="s">
        <v>149</v>
      </c>
      <c r="Y3" s="439"/>
      <c r="Z3" s="439"/>
      <c r="AA3" s="440"/>
      <c r="AB3" s="430" t="s">
        <v>50</v>
      </c>
      <c r="AC3" s="432"/>
      <c r="AD3" s="431"/>
      <c r="AE3" s="430" t="s">
        <v>51</v>
      </c>
      <c r="AF3" s="432"/>
      <c r="AG3" s="431"/>
      <c r="AH3" s="430" t="s">
        <v>150</v>
      </c>
      <c r="AI3" s="432"/>
      <c r="AJ3" s="432"/>
      <c r="AK3" s="431"/>
      <c r="AL3" s="430" t="s">
        <v>151</v>
      </c>
      <c r="AM3" s="432"/>
      <c r="AN3" s="434"/>
      <c r="AO3" s="433" t="s">
        <v>152</v>
      </c>
      <c r="AP3" s="434"/>
      <c r="AQ3" s="433" t="s">
        <v>153</v>
      </c>
      <c r="AR3" s="434"/>
      <c r="AS3" s="433" t="s">
        <v>154</v>
      </c>
      <c r="AT3" s="434"/>
      <c r="AU3" s="433" t="s">
        <v>155</v>
      </c>
      <c r="AV3" s="434"/>
      <c r="AW3" s="433" t="s">
        <v>156</v>
      </c>
      <c r="AX3" s="432"/>
      <c r="AY3" s="430" t="s">
        <v>157</v>
      </c>
      <c r="AZ3" s="431"/>
      <c r="BA3" s="430" t="s">
        <v>158</v>
      </c>
      <c r="BB3" s="432"/>
      <c r="BC3" s="430" t="s">
        <v>159</v>
      </c>
      <c r="BD3" s="431"/>
      <c r="BE3" s="430" t="s">
        <v>160</v>
      </c>
      <c r="BF3" s="431"/>
      <c r="BG3" s="430" t="s">
        <v>161</v>
      </c>
      <c r="BH3" s="431"/>
      <c r="BI3" s="131" t="s">
        <v>162</v>
      </c>
      <c r="BJ3" s="132" t="s">
        <v>163</v>
      </c>
      <c r="BK3" s="433" t="s">
        <v>164</v>
      </c>
      <c r="BL3" s="432"/>
      <c r="BM3" s="431"/>
      <c r="BN3" s="418" t="s">
        <v>165</v>
      </c>
      <c r="BO3" s="419"/>
      <c r="BP3" s="419"/>
      <c r="BQ3" s="419"/>
      <c r="BR3" s="419"/>
      <c r="BS3" s="419"/>
      <c r="BT3" s="419"/>
      <c r="BU3" s="420"/>
      <c r="BV3" s="405" t="s">
        <v>166</v>
      </c>
      <c r="BW3" s="409"/>
      <c r="BX3" s="406"/>
      <c r="BY3" s="405" t="s">
        <v>167</v>
      </c>
      <c r="BZ3" s="441"/>
      <c r="CA3" s="407" t="s">
        <v>168</v>
      </c>
      <c r="CB3" s="407" t="s">
        <v>169</v>
      </c>
      <c r="CC3" s="407" t="s">
        <v>170</v>
      </c>
      <c r="CD3" s="407" t="s">
        <v>171</v>
      </c>
      <c r="CE3" s="407" t="s">
        <v>172</v>
      </c>
      <c r="CF3" s="407" t="s">
        <v>173</v>
      </c>
      <c r="CG3" s="407" t="s">
        <v>174</v>
      </c>
      <c r="CH3" s="407" t="s">
        <v>175</v>
      </c>
      <c r="CI3" s="413" t="s">
        <v>1</v>
      </c>
      <c r="CJ3" s="413"/>
      <c r="CK3" s="413"/>
      <c r="CL3" s="413"/>
      <c r="CM3" s="413"/>
      <c r="CN3" s="413"/>
      <c r="CO3" s="413"/>
      <c r="CP3" s="413"/>
      <c r="CQ3" s="413"/>
      <c r="CR3" s="413"/>
      <c r="CS3" s="413"/>
      <c r="CT3" s="413"/>
      <c r="CU3" s="413"/>
      <c r="CV3" s="413"/>
      <c r="CW3" s="413"/>
      <c r="CX3" s="413"/>
      <c r="CY3" s="413"/>
      <c r="CZ3" s="413"/>
      <c r="DA3" s="413"/>
      <c r="DB3" s="413"/>
      <c r="DC3" s="413"/>
      <c r="DD3" s="413"/>
      <c r="DE3" s="389" t="s">
        <v>2</v>
      </c>
      <c r="DF3" s="389"/>
      <c r="DG3" s="389"/>
      <c r="DH3" s="389"/>
      <c r="DI3" s="389"/>
      <c r="DJ3" s="389"/>
      <c r="DK3" s="389"/>
      <c r="DL3" s="389"/>
      <c r="DM3" s="389"/>
      <c r="DN3" s="389"/>
      <c r="DO3" s="389"/>
      <c r="DP3" s="389"/>
      <c r="DQ3" s="389"/>
      <c r="DR3" s="389"/>
      <c r="DS3" s="389"/>
      <c r="DT3" s="389"/>
      <c r="DU3" s="389"/>
      <c r="DV3" s="389"/>
      <c r="DW3" s="389"/>
      <c r="DX3" s="389"/>
      <c r="DY3" s="389"/>
      <c r="DZ3" s="389"/>
      <c r="EA3" s="389"/>
      <c r="EB3" s="389"/>
      <c r="EC3" s="390" t="s">
        <v>155</v>
      </c>
      <c r="ED3" s="390"/>
      <c r="EE3" s="390" t="s">
        <v>176</v>
      </c>
      <c r="EF3" s="390"/>
      <c r="EG3" s="390"/>
      <c r="EH3" s="390" t="s">
        <v>177</v>
      </c>
      <c r="EI3" s="390"/>
      <c r="EJ3" s="390"/>
      <c r="EK3" s="390"/>
      <c r="EL3" s="390"/>
      <c r="EM3" s="390"/>
      <c r="EN3" s="390"/>
      <c r="EO3" s="390"/>
      <c r="EP3" s="390"/>
      <c r="EQ3" s="391" t="s">
        <v>178</v>
      </c>
      <c r="ER3" s="392"/>
      <c r="ES3" s="392"/>
      <c r="ET3" s="392"/>
      <c r="EU3" s="393"/>
      <c r="EV3" s="391" t="s">
        <v>179</v>
      </c>
      <c r="EW3" s="392"/>
      <c r="EX3" s="392"/>
      <c r="EY3" s="392"/>
      <c r="EZ3" s="393"/>
      <c r="FA3" s="394" t="s">
        <v>180</v>
      </c>
      <c r="FB3" s="395"/>
      <c r="FC3" s="394" t="s">
        <v>181</v>
      </c>
      <c r="FD3" s="395"/>
      <c r="FE3" s="394" t="s">
        <v>182</v>
      </c>
      <c r="FF3" s="395"/>
      <c r="FG3" s="36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row>
    <row r="4" spans="1:198" ht="32.25" thickBot="1" x14ac:dyDescent="0.25">
      <c r="A4" s="446" t="s">
        <v>183</v>
      </c>
      <c r="B4" s="447"/>
      <c r="C4" s="447"/>
      <c r="D4" s="448"/>
      <c r="E4" s="438" t="s">
        <v>184</v>
      </c>
      <c r="F4" s="439"/>
      <c r="G4" s="439"/>
      <c r="H4" s="440"/>
      <c r="I4" s="438" t="s">
        <v>185</v>
      </c>
      <c r="J4" s="439"/>
      <c r="K4" s="439"/>
      <c r="L4" s="440"/>
      <c r="M4" s="438" t="s">
        <v>186</v>
      </c>
      <c r="N4" s="439"/>
      <c r="O4" s="439"/>
      <c r="P4" s="440"/>
      <c r="Q4" s="435" t="s">
        <v>187</v>
      </c>
      <c r="R4" s="436"/>
      <c r="S4" s="436"/>
      <c r="T4" s="437"/>
      <c r="U4" s="438" t="s">
        <v>188</v>
      </c>
      <c r="V4" s="439"/>
      <c r="W4" s="440"/>
      <c r="X4" s="438" t="s">
        <v>189</v>
      </c>
      <c r="Y4" s="439"/>
      <c r="Z4" s="440"/>
      <c r="AA4" s="140" t="s">
        <v>190</v>
      </c>
      <c r="AB4" s="135" t="s">
        <v>191</v>
      </c>
      <c r="AC4" s="135" t="s">
        <v>192</v>
      </c>
      <c r="AD4" s="135" t="s">
        <v>193</v>
      </c>
      <c r="AE4" s="135" t="s">
        <v>194</v>
      </c>
      <c r="AF4" s="135" t="s">
        <v>195</v>
      </c>
      <c r="AG4" s="135" t="s">
        <v>196</v>
      </c>
      <c r="AH4" s="135" t="s">
        <v>197</v>
      </c>
      <c r="AI4" s="135" t="s">
        <v>198</v>
      </c>
      <c r="AJ4" s="135" t="s">
        <v>199</v>
      </c>
      <c r="AK4" s="135"/>
      <c r="AL4" s="430" t="s">
        <v>200</v>
      </c>
      <c r="AM4" s="432"/>
      <c r="AN4" s="434"/>
      <c r="AO4" s="430" t="s">
        <v>201</v>
      </c>
      <c r="AP4" s="434"/>
      <c r="AQ4" s="433" t="s">
        <v>202</v>
      </c>
      <c r="AR4" s="431"/>
      <c r="AS4" s="430" t="s">
        <v>203</v>
      </c>
      <c r="AT4" s="431"/>
      <c r="AU4" s="430" t="s">
        <v>204</v>
      </c>
      <c r="AV4" s="431"/>
      <c r="AW4" s="430" t="s">
        <v>205</v>
      </c>
      <c r="AX4" s="431"/>
      <c r="AY4" s="430"/>
      <c r="AZ4" s="431"/>
      <c r="BA4" s="430" t="s">
        <v>206</v>
      </c>
      <c r="BB4" s="431"/>
      <c r="BC4" s="430" t="s">
        <v>207</v>
      </c>
      <c r="BD4" s="431"/>
      <c r="BE4" s="430" t="s">
        <v>208</v>
      </c>
      <c r="BF4" s="431"/>
      <c r="BG4" s="430" t="s">
        <v>202</v>
      </c>
      <c r="BH4" s="431"/>
      <c r="BI4" s="131" t="s">
        <v>209</v>
      </c>
      <c r="BJ4" s="131" t="s">
        <v>210</v>
      </c>
      <c r="BK4" s="433" t="s">
        <v>211</v>
      </c>
      <c r="BL4" s="432"/>
      <c r="BM4" s="431"/>
      <c r="BN4" s="421"/>
      <c r="BO4" s="422"/>
      <c r="BP4" s="422"/>
      <c r="BQ4" s="422"/>
      <c r="BR4" s="422"/>
      <c r="BS4" s="422"/>
      <c r="BT4" s="422"/>
      <c r="BU4" s="423"/>
      <c r="BV4" s="410"/>
      <c r="BW4" s="411"/>
      <c r="BX4" s="412"/>
      <c r="BY4" s="410"/>
      <c r="BZ4" s="467"/>
      <c r="CA4" s="408"/>
      <c r="CB4" s="408"/>
      <c r="CC4" s="408"/>
      <c r="CD4" s="408"/>
      <c r="CE4" s="408"/>
      <c r="CF4" s="408"/>
      <c r="CG4" s="408"/>
      <c r="CH4" s="408"/>
      <c r="CI4" s="376" t="s">
        <v>212</v>
      </c>
      <c r="CJ4" s="377"/>
      <c r="CK4" s="377"/>
      <c r="CL4" s="378"/>
      <c r="CM4" s="379" t="s">
        <v>213</v>
      </c>
      <c r="CN4" s="380"/>
      <c r="CO4" s="381"/>
      <c r="CP4" s="382" t="s">
        <v>214</v>
      </c>
      <c r="CQ4" s="385"/>
      <c r="CR4" s="385"/>
      <c r="CS4" s="385"/>
      <c r="CT4" s="385"/>
      <c r="CU4" s="385"/>
      <c r="CV4" s="385"/>
      <c r="CW4" s="383"/>
      <c r="CX4" s="373" t="s">
        <v>215</v>
      </c>
      <c r="CY4" s="374"/>
      <c r="CZ4" s="374"/>
      <c r="DA4" s="374"/>
      <c r="DB4" s="374"/>
      <c r="DC4" s="374"/>
      <c r="DD4" s="375"/>
      <c r="DE4" s="376" t="s">
        <v>216</v>
      </c>
      <c r="DF4" s="377"/>
      <c r="DG4" s="377"/>
      <c r="DH4" s="378"/>
      <c r="DI4" s="376" t="s">
        <v>212</v>
      </c>
      <c r="DJ4" s="377"/>
      <c r="DK4" s="377"/>
      <c r="DL4" s="377"/>
      <c r="DM4" s="377"/>
      <c r="DN4" s="378"/>
      <c r="DO4" s="379" t="s">
        <v>213</v>
      </c>
      <c r="DP4" s="380"/>
      <c r="DQ4" s="380"/>
      <c r="DR4" s="381"/>
      <c r="DS4" s="382" t="s">
        <v>214</v>
      </c>
      <c r="DT4" s="383"/>
      <c r="DU4" s="373" t="s">
        <v>215</v>
      </c>
      <c r="DV4" s="374"/>
      <c r="DW4" s="374"/>
      <c r="DX4" s="374"/>
      <c r="DY4" s="374"/>
      <c r="DZ4" s="374"/>
      <c r="EA4" s="374"/>
      <c r="EB4" s="375"/>
      <c r="EC4" s="376" t="s">
        <v>212</v>
      </c>
      <c r="ED4" s="377"/>
      <c r="EE4" s="376" t="s">
        <v>212</v>
      </c>
      <c r="EF4" s="377"/>
      <c r="EG4" s="384"/>
      <c r="EH4" s="376" t="s">
        <v>212</v>
      </c>
      <c r="EI4" s="377"/>
      <c r="EJ4" s="382" t="s">
        <v>214</v>
      </c>
      <c r="EK4" s="385"/>
      <c r="EL4" s="385"/>
      <c r="EM4" s="385"/>
      <c r="EN4" s="383"/>
      <c r="EO4" s="373" t="s">
        <v>215</v>
      </c>
      <c r="EP4" s="375"/>
      <c r="EQ4" s="396" t="s">
        <v>212</v>
      </c>
      <c r="ER4" s="397"/>
      <c r="ES4" s="397"/>
      <c r="ET4" s="397"/>
      <c r="EU4" s="398"/>
      <c r="EV4" s="396" t="s">
        <v>212</v>
      </c>
      <c r="EW4" s="397"/>
      <c r="EX4" s="397"/>
      <c r="EY4" s="397"/>
      <c r="EZ4" s="398"/>
      <c r="FA4" s="399" t="s">
        <v>216</v>
      </c>
      <c r="FB4" s="400"/>
      <c r="FC4" s="401" t="s">
        <v>216</v>
      </c>
      <c r="FD4" s="402"/>
      <c r="FE4" s="403" t="s">
        <v>216</v>
      </c>
      <c r="FF4" s="404"/>
      <c r="FG4" s="36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row>
    <row r="5" spans="1:198" ht="16.5" thickBot="1" x14ac:dyDescent="0.25">
      <c r="A5" s="452"/>
      <c r="B5" s="453"/>
      <c r="C5" s="453"/>
      <c r="D5" s="454"/>
      <c r="E5" s="435"/>
      <c r="F5" s="436"/>
      <c r="G5" s="436"/>
      <c r="H5" s="437"/>
      <c r="I5" s="435"/>
      <c r="J5" s="436"/>
      <c r="K5" s="436"/>
      <c r="L5" s="437"/>
      <c r="M5" s="435"/>
      <c r="N5" s="436"/>
      <c r="O5" s="436"/>
      <c r="P5" s="437"/>
      <c r="Q5" s="435"/>
      <c r="R5" s="436"/>
      <c r="S5" s="436"/>
      <c r="T5" s="437"/>
      <c r="U5" s="435"/>
      <c r="V5" s="436"/>
      <c r="W5" s="437"/>
      <c r="X5" s="435"/>
      <c r="Y5" s="436"/>
      <c r="Z5" s="437"/>
      <c r="AA5" s="141"/>
      <c r="AB5" s="133"/>
      <c r="AC5" s="133"/>
      <c r="AD5" s="133"/>
      <c r="AE5" s="133"/>
      <c r="AF5" s="133"/>
      <c r="AG5" s="133"/>
      <c r="AH5" s="133"/>
      <c r="AI5" s="133"/>
      <c r="AJ5" s="133"/>
      <c r="AK5" s="133"/>
      <c r="AL5" s="430">
        <v>12</v>
      </c>
      <c r="AM5" s="432"/>
      <c r="AN5" s="434"/>
      <c r="AO5" s="405" t="s">
        <v>217</v>
      </c>
      <c r="AP5" s="441"/>
      <c r="AQ5" s="414"/>
      <c r="AR5" s="406"/>
      <c r="AS5" s="405" t="s">
        <v>218</v>
      </c>
      <c r="AT5" s="406"/>
      <c r="AU5" s="405">
        <v>13</v>
      </c>
      <c r="AV5" s="406"/>
      <c r="AW5" s="405">
        <v>14</v>
      </c>
      <c r="AX5" s="406"/>
      <c r="AY5" s="405">
        <v>15</v>
      </c>
      <c r="AZ5" s="406"/>
      <c r="BA5" s="405">
        <v>10</v>
      </c>
      <c r="BB5" s="406"/>
      <c r="BC5" s="405">
        <v>11</v>
      </c>
      <c r="BD5" s="406"/>
      <c r="BE5" s="405">
        <v>9</v>
      </c>
      <c r="BF5" s="406"/>
      <c r="BG5" s="405"/>
      <c r="BH5" s="406"/>
      <c r="BI5" s="131"/>
      <c r="BJ5" s="131"/>
      <c r="BK5" s="414"/>
      <c r="BL5" s="409"/>
      <c r="BM5" s="406"/>
      <c r="BN5" s="143"/>
      <c r="BO5" s="144"/>
      <c r="BP5" s="144"/>
      <c r="BQ5" s="144"/>
      <c r="BR5" s="144"/>
      <c r="BS5" s="144"/>
      <c r="BT5" s="144"/>
      <c r="BU5" s="145"/>
      <c r="BV5" s="133"/>
      <c r="BW5" s="134"/>
      <c r="BX5" s="146"/>
      <c r="BY5" s="405"/>
      <c r="BZ5" s="406"/>
      <c r="CA5" s="147"/>
      <c r="CB5" s="147"/>
      <c r="CC5" s="147"/>
      <c r="CD5" s="136"/>
      <c r="CE5" s="136"/>
      <c r="CF5" s="133"/>
      <c r="CG5" s="134"/>
      <c r="CH5" s="146"/>
      <c r="CI5" s="376"/>
      <c r="CJ5" s="377"/>
      <c r="CK5" s="377"/>
      <c r="CL5" s="378"/>
      <c r="CM5" s="379"/>
      <c r="CN5" s="380"/>
      <c r="CO5" s="381"/>
      <c r="CP5" s="382"/>
      <c r="CQ5" s="385"/>
      <c r="CR5" s="385"/>
      <c r="CS5" s="385"/>
      <c r="CT5" s="385"/>
      <c r="CU5" s="385"/>
      <c r="CV5" s="385"/>
      <c r="CW5" s="383"/>
      <c r="CX5" s="373"/>
      <c r="CY5" s="374"/>
      <c r="CZ5" s="374"/>
      <c r="DA5" s="374"/>
      <c r="DB5" s="374"/>
      <c r="DC5" s="374"/>
      <c r="DD5" s="375"/>
      <c r="DE5" s="376"/>
      <c r="DF5" s="377"/>
      <c r="DG5" s="377"/>
      <c r="DH5" s="378"/>
      <c r="DI5" s="376"/>
      <c r="DJ5" s="377"/>
      <c r="DK5" s="377"/>
      <c r="DL5" s="377"/>
      <c r="DM5" s="377"/>
      <c r="DN5" s="378"/>
      <c r="DO5" s="379"/>
      <c r="DP5" s="380"/>
      <c r="DQ5" s="380"/>
      <c r="DR5" s="381"/>
      <c r="DS5" s="382"/>
      <c r="DT5" s="383"/>
      <c r="DU5" s="373"/>
      <c r="DV5" s="374"/>
      <c r="DW5" s="374"/>
      <c r="DX5" s="374"/>
      <c r="DY5" s="374"/>
      <c r="DZ5" s="374"/>
      <c r="EA5" s="374"/>
      <c r="EB5" s="375"/>
      <c r="EC5" s="376"/>
      <c r="ED5" s="377"/>
      <c r="EE5" s="376"/>
      <c r="EF5" s="377"/>
      <c r="EG5" s="384"/>
      <c r="EH5" s="376"/>
      <c r="EI5" s="377"/>
      <c r="EJ5" s="382"/>
      <c r="EK5" s="385"/>
      <c r="EL5" s="385"/>
      <c r="EM5" s="385"/>
      <c r="EN5" s="383"/>
      <c r="EO5" s="373"/>
      <c r="EP5" s="375"/>
      <c r="EQ5" s="364"/>
      <c r="ER5" s="365"/>
      <c r="ES5" s="365"/>
      <c r="ET5" s="365"/>
      <c r="EU5" s="366"/>
      <c r="EV5" s="364"/>
      <c r="EW5" s="365"/>
      <c r="EX5" s="365"/>
      <c r="EY5" s="365"/>
      <c r="EZ5" s="366"/>
      <c r="FA5" s="367"/>
      <c r="FB5" s="368"/>
      <c r="FC5" s="369"/>
      <c r="FD5" s="370"/>
      <c r="FE5" s="371"/>
      <c r="FF5" s="372"/>
      <c r="FG5" s="363"/>
      <c r="FH5" s="142"/>
      <c r="FI5" s="142"/>
      <c r="FJ5" s="142"/>
      <c r="FK5" s="142"/>
      <c r="FL5" s="142"/>
      <c r="FM5" s="142"/>
      <c r="FN5" s="142"/>
      <c r="FO5" s="142"/>
      <c r="FP5" s="142"/>
      <c r="FQ5" s="142"/>
      <c r="FR5" s="142"/>
      <c r="FS5" s="142"/>
      <c r="FT5" s="142"/>
      <c r="FU5" s="142"/>
      <c r="FV5" s="142"/>
      <c r="FW5" s="142"/>
      <c r="FX5" s="142"/>
      <c r="FY5" s="142"/>
      <c r="FZ5" s="142"/>
      <c r="GA5" s="142"/>
      <c r="GB5" s="142"/>
      <c r="GC5" s="142"/>
      <c r="GD5" s="142"/>
      <c r="GE5" s="142"/>
      <c r="GF5" s="142"/>
      <c r="GG5" s="142"/>
      <c r="GH5" s="142"/>
      <c r="GI5" s="142"/>
      <c r="GJ5" s="142"/>
      <c r="GK5" s="142"/>
      <c r="GL5" s="142"/>
      <c r="GM5" s="142"/>
      <c r="GN5" s="142"/>
      <c r="GO5" s="142"/>
      <c r="GP5" s="142"/>
    </row>
    <row r="6" spans="1:198" ht="63.75" thickBot="1" x14ac:dyDescent="0.25">
      <c r="A6" s="446"/>
      <c r="B6" s="447"/>
      <c r="C6" s="447"/>
      <c r="D6" s="448"/>
      <c r="E6" s="148" t="s">
        <v>219</v>
      </c>
      <c r="F6" s="149" t="s">
        <v>220</v>
      </c>
      <c r="G6" s="149" t="s">
        <v>221</v>
      </c>
      <c r="H6" s="150" t="s">
        <v>222</v>
      </c>
      <c r="I6" s="148" t="s">
        <v>219</v>
      </c>
      <c r="J6" s="149" t="s">
        <v>220</v>
      </c>
      <c r="K6" s="149" t="s">
        <v>221</v>
      </c>
      <c r="L6" s="150" t="s">
        <v>222</v>
      </c>
      <c r="M6" s="148" t="s">
        <v>219</v>
      </c>
      <c r="N6" s="149" t="s">
        <v>220</v>
      </c>
      <c r="O6" s="149" t="s">
        <v>221</v>
      </c>
      <c r="P6" s="150" t="s">
        <v>222</v>
      </c>
      <c r="Q6" s="148" t="s">
        <v>219</v>
      </c>
      <c r="R6" s="149" t="s">
        <v>220</v>
      </c>
      <c r="S6" s="149" t="s">
        <v>221</v>
      </c>
      <c r="T6" s="150" t="s">
        <v>222</v>
      </c>
      <c r="U6" s="151" t="s">
        <v>223</v>
      </c>
      <c r="V6" s="149" t="s">
        <v>220</v>
      </c>
      <c r="W6" s="139" t="s">
        <v>224</v>
      </c>
      <c r="X6" s="140" t="s">
        <v>49</v>
      </c>
      <c r="Y6" s="140" t="s">
        <v>225</v>
      </c>
      <c r="Z6" s="140" t="s">
        <v>226</v>
      </c>
      <c r="AA6" s="140" t="s">
        <v>227</v>
      </c>
      <c r="AB6" s="148" t="s">
        <v>44</v>
      </c>
      <c r="AC6" s="149" t="s">
        <v>228</v>
      </c>
      <c r="AD6" s="150" t="s">
        <v>229</v>
      </c>
      <c r="AE6" s="151" t="s">
        <v>44</v>
      </c>
      <c r="AF6" s="149" t="s">
        <v>228</v>
      </c>
      <c r="AG6" s="152" t="s">
        <v>229</v>
      </c>
      <c r="AH6" s="148" t="s">
        <v>44</v>
      </c>
      <c r="AI6" s="149" t="s">
        <v>228</v>
      </c>
      <c r="AJ6" s="152" t="s">
        <v>229</v>
      </c>
      <c r="AK6" s="152" t="s">
        <v>230</v>
      </c>
      <c r="AL6" s="148" t="s">
        <v>231</v>
      </c>
      <c r="AM6" s="139" t="s">
        <v>220</v>
      </c>
      <c r="AN6" s="167" t="s">
        <v>232</v>
      </c>
      <c r="AO6" s="148" t="s">
        <v>231</v>
      </c>
      <c r="AP6" s="139" t="s">
        <v>220</v>
      </c>
      <c r="AQ6" s="148" t="s">
        <v>231</v>
      </c>
      <c r="AR6" s="139" t="s">
        <v>220</v>
      </c>
      <c r="AS6" s="148" t="s">
        <v>231</v>
      </c>
      <c r="AT6" s="139" t="s">
        <v>220</v>
      </c>
      <c r="AU6" s="148" t="s">
        <v>231</v>
      </c>
      <c r="AV6" s="139" t="s">
        <v>220</v>
      </c>
      <c r="AW6" s="148" t="s">
        <v>231</v>
      </c>
      <c r="AX6" s="139" t="s">
        <v>220</v>
      </c>
      <c r="AY6" s="148" t="s">
        <v>231</v>
      </c>
      <c r="AZ6" s="139" t="s">
        <v>220</v>
      </c>
      <c r="BA6" s="148" t="s">
        <v>231</v>
      </c>
      <c r="BB6" s="139" t="s">
        <v>220</v>
      </c>
      <c r="BC6" s="148" t="s">
        <v>231</v>
      </c>
      <c r="BD6" s="139" t="s">
        <v>220</v>
      </c>
      <c r="BE6" s="148" t="s">
        <v>231</v>
      </c>
      <c r="BF6" s="139" t="s">
        <v>220</v>
      </c>
      <c r="BG6" s="148" t="s">
        <v>231</v>
      </c>
      <c r="BH6" s="139" t="s">
        <v>220</v>
      </c>
      <c r="BI6" s="148" t="s">
        <v>233</v>
      </c>
      <c r="BJ6" s="148" t="s">
        <v>233</v>
      </c>
      <c r="BK6" s="148" t="s">
        <v>233</v>
      </c>
      <c r="BL6" s="148" t="s">
        <v>234</v>
      </c>
      <c r="BM6" s="140" t="s">
        <v>235</v>
      </c>
      <c r="BN6" s="153" t="s">
        <v>236</v>
      </c>
      <c r="BO6" s="154" t="s">
        <v>237</v>
      </c>
      <c r="BP6" s="153" t="s">
        <v>238</v>
      </c>
      <c r="BQ6" s="154" t="s">
        <v>237</v>
      </c>
      <c r="BR6" s="153" t="s">
        <v>239</v>
      </c>
      <c r="BS6" s="154" t="s">
        <v>237</v>
      </c>
      <c r="BT6" s="166"/>
      <c r="BU6" s="166"/>
      <c r="BV6" s="129" t="s">
        <v>240</v>
      </c>
      <c r="BW6" s="130" t="s">
        <v>241</v>
      </c>
      <c r="BX6" s="130" t="s">
        <v>242</v>
      </c>
      <c r="BY6" s="465">
        <v>6</v>
      </c>
      <c r="BZ6" s="466"/>
      <c r="CA6" s="155" t="s">
        <v>243</v>
      </c>
      <c r="CB6" s="155" t="s">
        <v>243</v>
      </c>
      <c r="CC6" s="155" t="s">
        <v>243</v>
      </c>
      <c r="CD6" s="155" t="s">
        <v>243</v>
      </c>
      <c r="CE6" s="155" t="s">
        <v>243</v>
      </c>
      <c r="CF6" s="155" t="s">
        <v>243</v>
      </c>
      <c r="CG6" s="155" t="s">
        <v>243</v>
      </c>
      <c r="CH6" s="155" t="s">
        <v>243</v>
      </c>
      <c r="CI6" s="156" t="s">
        <v>60</v>
      </c>
      <c r="CJ6" s="157" t="s">
        <v>61</v>
      </c>
      <c r="CK6" s="157" t="s">
        <v>62</v>
      </c>
      <c r="CL6" s="158" t="s">
        <v>244</v>
      </c>
      <c r="CM6" s="156" t="s">
        <v>245</v>
      </c>
      <c r="CN6" s="157" t="s">
        <v>33</v>
      </c>
      <c r="CO6" s="158" t="s">
        <v>66</v>
      </c>
      <c r="CP6" s="156" t="s">
        <v>246</v>
      </c>
      <c r="CQ6" s="157" t="s">
        <v>247</v>
      </c>
      <c r="CR6" s="157" t="s">
        <v>69</v>
      </c>
      <c r="CS6" s="157" t="s">
        <v>15</v>
      </c>
      <c r="CT6" s="157" t="s">
        <v>70</v>
      </c>
      <c r="CU6" s="157" t="s">
        <v>248</v>
      </c>
      <c r="CV6" s="157" t="s">
        <v>26</v>
      </c>
      <c r="CW6" s="158" t="s">
        <v>249</v>
      </c>
      <c r="CX6" s="156" t="s">
        <v>73</v>
      </c>
      <c r="CY6" s="157" t="s">
        <v>74</v>
      </c>
      <c r="CZ6" s="157" t="s">
        <v>75</v>
      </c>
      <c r="DA6" s="157" t="s">
        <v>39</v>
      </c>
      <c r="DB6" s="157" t="s">
        <v>76</v>
      </c>
      <c r="DC6" s="157" t="s">
        <v>250</v>
      </c>
      <c r="DD6" s="159" t="s">
        <v>251</v>
      </c>
      <c r="DE6" s="156" t="s">
        <v>60</v>
      </c>
      <c r="DF6" s="157" t="s">
        <v>61</v>
      </c>
      <c r="DG6" s="157" t="s">
        <v>62</v>
      </c>
      <c r="DH6" s="158" t="s">
        <v>252</v>
      </c>
      <c r="DI6" s="156" t="s">
        <v>245</v>
      </c>
      <c r="DJ6" s="157" t="s">
        <v>253</v>
      </c>
      <c r="DK6" s="157" t="s">
        <v>254</v>
      </c>
      <c r="DL6" s="157" t="s">
        <v>244</v>
      </c>
      <c r="DM6" s="157" t="s">
        <v>49</v>
      </c>
      <c r="DN6" s="158" t="s">
        <v>75</v>
      </c>
      <c r="DO6" s="156" t="s">
        <v>39</v>
      </c>
      <c r="DP6" s="157" t="s">
        <v>15</v>
      </c>
      <c r="DQ6" s="157" t="s">
        <v>255</v>
      </c>
      <c r="DR6" s="158" t="s">
        <v>34</v>
      </c>
      <c r="DS6" s="156" t="s">
        <v>33</v>
      </c>
      <c r="DT6" s="158" t="s">
        <v>256</v>
      </c>
      <c r="DU6" s="156" t="s">
        <v>248</v>
      </c>
      <c r="DV6" s="157" t="s">
        <v>26</v>
      </c>
      <c r="DW6" s="157" t="s">
        <v>84</v>
      </c>
      <c r="DX6" s="157" t="s">
        <v>76</v>
      </c>
      <c r="DY6" s="157" t="s">
        <v>41</v>
      </c>
      <c r="DZ6" s="157" t="s">
        <v>40</v>
      </c>
      <c r="EA6" s="157" t="s">
        <v>249</v>
      </c>
      <c r="EB6" s="159" t="s">
        <v>71</v>
      </c>
      <c r="EC6" s="156" t="s">
        <v>257</v>
      </c>
      <c r="ED6" s="157" t="s">
        <v>258</v>
      </c>
      <c r="EE6" s="156" t="s">
        <v>257</v>
      </c>
      <c r="EF6" s="157" t="s">
        <v>258</v>
      </c>
      <c r="EG6" s="159" t="s">
        <v>259</v>
      </c>
      <c r="EH6" s="156" t="s">
        <v>257</v>
      </c>
      <c r="EI6" s="157" t="s">
        <v>258</v>
      </c>
      <c r="EJ6" s="156" t="s">
        <v>83</v>
      </c>
      <c r="EK6" s="157" t="s">
        <v>245</v>
      </c>
      <c r="EL6" s="157" t="s">
        <v>70</v>
      </c>
      <c r="EM6" s="157" t="s">
        <v>252</v>
      </c>
      <c r="EN6" s="158" t="s">
        <v>76</v>
      </c>
      <c r="EO6" s="160" t="s">
        <v>260</v>
      </c>
      <c r="EP6" s="160" t="s">
        <v>261</v>
      </c>
      <c r="EQ6" s="161" t="s">
        <v>62</v>
      </c>
      <c r="ER6" s="162" t="s">
        <v>69</v>
      </c>
      <c r="ES6" s="162" t="s">
        <v>60</v>
      </c>
      <c r="ET6" s="162" t="s">
        <v>61</v>
      </c>
      <c r="EU6" s="163" t="s">
        <v>245</v>
      </c>
      <c r="EV6" s="161" t="s">
        <v>62</v>
      </c>
      <c r="EW6" s="162" t="s">
        <v>61</v>
      </c>
      <c r="EX6" s="162" t="s">
        <v>60</v>
      </c>
      <c r="EY6" s="162" t="s">
        <v>245</v>
      </c>
      <c r="EZ6" s="163" t="s">
        <v>70</v>
      </c>
      <c r="FA6" s="164" t="s">
        <v>62</v>
      </c>
      <c r="FB6" s="163" t="s">
        <v>69</v>
      </c>
      <c r="FC6" s="164" t="s">
        <v>62</v>
      </c>
      <c r="FD6" s="163" t="s">
        <v>69</v>
      </c>
      <c r="FE6" s="164" t="s">
        <v>62</v>
      </c>
      <c r="FF6" s="163" t="s">
        <v>69</v>
      </c>
      <c r="FG6" s="165"/>
      <c r="FH6" s="165"/>
      <c r="FI6" s="165"/>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65"/>
    </row>
    <row r="7" spans="1:198" x14ac:dyDescent="0.2">
      <c r="A7" s="483" t="s">
        <v>6</v>
      </c>
      <c r="B7" s="483"/>
      <c r="C7" s="483"/>
      <c r="D7" s="483"/>
      <c r="E7" s="89"/>
      <c r="F7" s="89">
        <v>0</v>
      </c>
      <c r="G7" s="89"/>
      <c r="H7" s="89"/>
      <c r="I7" s="89"/>
      <c r="J7" s="89">
        <v>0</v>
      </c>
      <c r="K7" s="89"/>
      <c r="L7" s="89"/>
      <c r="M7" s="89"/>
      <c r="N7" s="89">
        <v>0</v>
      </c>
      <c r="O7" s="89"/>
      <c r="P7" s="89"/>
      <c r="Q7" s="89"/>
      <c r="R7" s="89">
        <v>0</v>
      </c>
      <c r="S7" s="89"/>
      <c r="T7" s="89"/>
      <c r="U7" s="95">
        <v>267755</v>
      </c>
      <c r="V7" s="89">
        <v>8637.2580645161288</v>
      </c>
      <c r="W7" s="89"/>
      <c r="X7" s="89">
        <v>7.5186142857142855</v>
      </c>
      <c r="Y7" s="89">
        <v>7.8965000000000014</v>
      </c>
      <c r="Z7" s="89">
        <v>7.0065</v>
      </c>
      <c r="AA7" s="89">
        <v>1219.0214285714283</v>
      </c>
      <c r="AB7" s="89">
        <v>1.551771428571429</v>
      </c>
      <c r="AC7" s="89"/>
      <c r="AD7" s="89"/>
      <c r="AE7" s="89">
        <v>1.4051428571428572</v>
      </c>
      <c r="AF7" s="89"/>
      <c r="AG7" s="89"/>
      <c r="AH7" s="89"/>
      <c r="AI7" s="89"/>
      <c r="AJ7" s="89"/>
      <c r="AK7" s="89"/>
      <c r="AL7" s="89">
        <v>11895668</v>
      </c>
      <c r="AM7" s="89">
        <v>10885.523809523809</v>
      </c>
      <c r="AN7" s="91">
        <v>1.2946215692657319</v>
      </c>
      <c r="AO7" s="89">
        <v>275292.71428571426</v>
      </c>
      <c r="AP7" s="89">
        <v>390.5</v>
      </c>
      <c r="AQ7" s="89"/>
      <c r="AR7" s="89">
        <v>156.16666666666666</v>
      </c>
      <c r="AS7" s="89">
        <v>148588.82142857142</v>
      </c>
      <c r="AT7" s="89">
        <v>234.33333333333334</v>
      </c>
      <c r="AU7" s="89">
        <v>73836.78571428571</v>
      </c>
      <c r="AV7" s="89">
        <v>77.833333333333329</v>
      </c>
      <c r="AW7" s="89">
        <v>65549.857142857145</v>
      </c>
      <c r="AX7" s="89">
        <v>89</v>
      </c>
      <c r="AY7" s="89">
        <v>8214351.6785714282</v>
      </c>
      <c r="AZ7" s="89">
        <v>10207.444444444445</v>
      </c>
      <c r="BA7" s="89">
        <v>7493768.3214285718</v>
      </c>
      <c r="BB7" s="89">
        <v>7956.4047619047615</v>
      </c>
      <c r="BC7" s="89">
        <v>364711.71428571426</v>
      </c>
      <c r="BD7" s="89">
        <v>302.76190476190476</v>
      </c>
      <c r="BE7" s="89">
        <v>124133.65384615384</v>
      </c>
      <c r="BF7" s="89">
        <v>111.75396825396824</v>
      </c>
      <c r="BG7" s="89" t="e">
        <v>#DIV/0!</v>
      </c>
      <c r="BH7" s="89">
        <v>7541.8888888888896</v>
      </c>
      <c r="BI7" s="89">
        <v>5.924964285714287</v>
      </c>
      <c r="BJ7" s="89">
        <v>0.60949285714285717</v>
      </c>
      <c r="BK7" s="89">
        <v>1.3119842857142856</v>
      </c>
      <c r="BL7" s="89" t="e">
        <v>#DIV/0!</v>
      </c>
      <c r="BM7" s="89" t="e">
        <v>#DIV/0!</v>
      </c>
      <c r="BN7" s="89">
        <v>1295500.2</v>
      </c>
      <c r="BO7" s="89">
        <v>1354.1428571428571</v>
      </c>
      <c r="BP7" s="89">
        <v>692575.28</v>
      </c>
      <c r="BQ7" s="89">
        <v>548.83333333333337</v>
      </c>
      <c r="BR7" s="89">
        <v>2308688.7200000002</v>
      </c>
      <c r="BS7" s="89">
        <v>2067.2142857142858</v>
      </c>
      <c r="BT7" s="89">
        <v>4296741.68</v>
      </c>
      <c r="BU7" s="89">
        <v>3970.1666666666665</v>
      </c>
      <c r="BV7" s="89">
        <v>2458.9285714285716</v>
      </c>
      <c r="BW7" s="89">
        <v>1.2962962962962963</v>
      </c>
      <c r="BX7" s="89">
        <v>261.90476190476193</v>
      </c>
      <c r="BY7" s="89">
        <v>20635.333333333332</v>
      </c>
      <c r="BZ7" s="89">
        <v>2.2619047619047619</v>
      </c>
      <c r="CA7" s="89">
        <v>7.406071428571428</v>
      </c>
      <c r="CB7" s="89">
        <v>1.1172857142857142</v>
      </c>
      <c r="CC7" s="89">
        <v>21.642857142857146</v>
      </c>
      <c r="CD7" s="89">
        <v>662.8</v>
      </c>
      <c r="CE7" s="89">
        <v>665.6</v>
      </c>
      <c r="CF7" s="89">
        <v>3.6827857142857146</v>
      </c>
      <c r="CG7" s="89">
        <v>0.48628571428571427</v>
      </c>
      <c r="CH7" s="89">
        <v>1.2235714285714285</v>
      </c>
      <c r="CI7" s="89">
        <v>353.6</v>
      </c>
      <c r="CJ7" s="89">
        <v>791.5</v>
      </c>
      <c r="CK7" s="89">
        <v>363.1</v>
      </c>
      <c r="CL7" s="89">
        <v>67.557500000000005</v>
      </c>
      <c r="CM7" s="89">
        <v>45.55</v>
      </c>
      <c r="CN7" s="89">
        <v>8.5</v>
      </c>
      <c r="CO7" s="89">
        <v>45.5</v>
      </c>
      <c r="CP7" s="89">
        <v>72</v>
      </c>
      <c r="CQ7" s="89">
        <v>193</v>
      </c>
      <c r="CR7" s="89">
        <v>336</v>
      </c>
      <c r="CS7" s="89">
        <v>169</v>
      </c>
      <c r="CT7" s="89">
        <v>6.92</v>
      </c>
      <c r="CU7" s="89">
        <v>1.8</v>
      </c>
      <c r="CV7" s="89">
        <v>0.02</v>
      </c>
      <c r="CW7" s="89">
        <v>0.32</v>
      </c>
      <c r="CX7" s="89">
        <v>46</v>
      </c>
      <c r="CY7" s="89">
        <v>850</v>
      </c>
      <c r="CZ7" s="89">
        <v>94.203000000000003</v>
      </c>
      <c r="DA7" s="89">
        <v>0.3</v>
      </c>
      <c r="DB7" s="89">
        <v>1</v>
      </c>
      <c r="DC7" s="89">
        <v>180</v>
      </c>
      <c r="DD7" s="89">
        <v>310</v>
      </c>
      <c r="DE7" s="89">
        <v>3.8133333333333335</v>
      </c>
      <c r="DF7" s="89">
        <v>17.566666666666666</v>
      </c>
      <c r="DG7" s="89">
        <v>3.9433333333333329</v>
      </c>
      <c r="DH7" s="89">
        <v>1</v>
      </c>
      <c r="DI7" s="89">
        <v>7.8566666666666665</v>
      </c>
      <c r="DJ7" s="89">
        <v>9.5333333333333332</v>
      </c>
      <c r="DK7" s="89">
        <v>0.54700000000000004</v>
      </c>
      <c r="DL7" s="89">
        <v>32.04</v>
      </c>
      <c r="DM7" s="89">
        <v>7.0766666666666653</v>
      </c>
      <c r="DN7" s="89">
        <v>89.953999999999994</v>
      </c>
      <c r="DO7" s="89">
        <v>0.2</v>
      </c>
      <c r="DP7" s="89">
        <v>192</v>
      </c>
      <c r="DQ7" s="89">
        <v>4.5999999999999996</v>
      </c>
      <c r="DR7" s="89">
        <v>1.0620000000000001</v>
      </c>
      <c r="DS7" s="89">
        <v>5</v>
      </c>
      <c r="DT7" s="89">
        <v>22.02</v>
      </c>
      <c r="DU7" s="89">
        <v>0.08</v>
      </c>
      <c r="DV7" s="89">
        <v>0.02</v>
      </c>
      <c r="DW7" s="89">
        <v>7.8</v>
      </c>
      <c r="DX7" s="89">
        <v>1</v>
      </c>
      <c r="DY7" s="89">
        <v>3.19</v>
      </c>
      <c r="DZ7" s="89">
        <v>0.2</v>
      </c>
      <c r="EA7" s="89">
        <v>0.13</v>
      </c>
      <c r="EB7" s="89">
        <v>0.2</v>
      </c>
      <c r="EC7" s="89">
        <v>4.7060000000000013</v>
      </c>
      <c r="ED7" s="89">
        <v>67.145999999999987</v>
      </c>
      <c r="EE7" s="89">
        <v>3.5833333333333335</v>
      </c>
      <c r="EF7" s="89">
        <v>73.081666666666663</v>
      </c>
      <c r="EG7" s="89" t="e">
        <v>#DIV/0!</v>
      </c>
      <c r="EH7" s="89">
        <v>17.282500000000002</v>
      </c>
      <c r="EI7" s="89">
        <v>74.818749999999994</v>
      </c>
      <c r="EJ7" s="89" t="e">
        <v>#DIV/0!</v>
      </c>
      <c r="EK7" s="89" t="e">
        <v>#DIV/0!</v>
      </c>
      <c r="EL7" s="89" t="e">
        <v>#DIV/0!</v>
      </c>
      <c r="EM7" s="89" t="e">
        <v>#DIV/0!</v>
      </c>
      <c r="EN7" s="89" t="e">
        <v>#DIV/0!</v>
      </c>
      <c r="EO7" s="89" t="e">
        <v>#DIV/0!</v>
      </c>
      <c r="EP7" s="89" t="e">
        <v>#DIV/0!</v>
      </c>
      <c r="EQ7" s="89" t="e">
        <v>#DIV/0!</v>
      </c>
      <c r="ER7" s="89" t="e">
        <v>#DIV/0!</v>
      </c>
      <c r="ES7" s="89" t="e">
        <v>#DIV/0!</v>
      </c>
      <c r="ET7" s="89" t="e">
        <v>#DIV/0!</v>
      </c>
      <c r="EU7" s="89" t="e">
        <v>#DIV/0!</v>
      </c>
      <c r="EV7" s="89">
        <v>3620</v>
      </c>
      <c r="EW7" s="89">
        <v>3793.75</v>
      </c>
      <c r="EX7" s="89"/>
      <c r="EY7" s="89">
        <v>57.6</v>
      </c>
      <c r="EZ7" s="89">
        <v>158.25</v>
      </c>
      <c r="FA7" s="89">
        <v>6077.7777777777774</v>
      </c>
      <c r="FB7" s="89">
        <v>4888.8888888888887</v>
      </c>
      <c r="FC7" s="89">
        <v>5915.5555555555557</v>
      </c>
      <c r="FD7" s="89">
        <v>4766.666666666667</v>
      </c>
      <c r="FE7" s="89">
        <v>9762.2222222222226</v>
      </c>
      <c r="FF7" s="89">
        <v>7615.5555555555557</v>
      </c>
      <c r="FG7" s="89">
        <v>35.166666666666664</v>
      </c>
      <c r="FH7" s="90">
        <v>421.99999999999994</v>
      </c>
      <c r="FI7" s="92"/>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3"/>
    </row>
    <row r="8" spans="1:198" x14ac:dyDescent="0.2">
      <c r="A8" s="484" t="s">
        <v>6</v>
      </c>
      <c r="B8" s="484"/>
      <c r="C8" s="484"/>
      <c r="D8" s="484"/>
      <c r="E8" s="96"/>
      <c r="F8" s="96" t="e">
        <v>#DIV/0!</v>
      </c>
      <c r="G8" s="96"/>
      <c r="H8" s="96"/>
      <c r="I8" s="96"/>
      <c r="J8" s="96" t="e">
        <v>#DIV/0!</v>
      </c>
      <c r="K8" s="96"/>
      <c r="L8" s="96"/>
      <c r="M8" s="96"/>
      <c r="N8" s="96" t="e">
        <v>#DIV/0!</v>
      </c>
      <c r="O8" s="96"/>
      <c r="P8" s="96"/>
      <c r="Q8" s="96"/>
      <c r="R8" s="96" t="e">
        <v>#DIV/0!</v>
      </c>
      <c r="S8" s="96"/>
      <c r="T8" s="96"/>
      <c r="U8" s="101">
        <v>236178</v>
      </c>
      <c r="V8" s="96">
        <v>8434.9285714285706</v>
      </c>
      <c r="W8" s="96"/>
      <c r="X8" s="96">
        <v>7.609630769230769</v>
      </c>
      <c r="Y8" s="96">
        <v>7.9669999999999987</v>
      </c>
      <c r="Z8" s="96">
        <v>6.9749999999999988</v>
      </c>
      <c r="AA8" s="96">
        <v>1217.896153846154</v>
      </c>
      <c r="AB8" s="96">
        <v>1.9253307692307697</v>
      </c>
      <c r="AC8" s="96"/>
      <c r="AD8" s="96"/>
      <c r="AE8" s="96">
        <v>1.6252923076923078</v>
      </c>
      <c r="AF8" s="96"/>
      <c r="AG8" s="96"/>
      <c r="AH8" s="96"/>
      <c r="AI8" s="96"/>
      <c r="AJ8" s="96"/>
      <c r="AK8" s="96"/>
      <c r="AL8" s="96">
        <v>12209991.25</v>
      </c>
      <c r="AM8" s="96">
        <v>10324.619047619048</v>
      </c>
      <c r="AN8" s="91" t="e">
        <v>#DIV/0!</v>
      </c>
      <c r="AO8" s="96">
        <v>285546.30434782611</v>
      </c>
      <c r="AP8" s="96">
        <v>383.94117647058823</v>
      </c>
      <c r="AQ8" s="96"/>
      <c r="AR8" s="96">
        <v>185.76470588235293</v>
      </c>
      <c r="AS8" s="96">
        <v>153699.66666666666</v>
      </c>
      <c r="AT8" s="96">
        <v>198.1764705882353</v>
      </c>
      <c r="AU8" s="96">
        <v>76024.791666666672</v>
      </c>
      <c r="AV8" s="96">
        <v>77.17647058823529</v>
      </c>
      <c r="AW8" s="96">
        <v>68115.416666666672</v>
      </c>
      <c r="AX8" s="96">
        <v>100.47058823529412</v>
      </c>
      <c r="AY8" s="96">
        <v>8439402.3478260878</v>
      </c>
      <c r="AZ8" s="96">
        <v>5352.7647058823532</v>
      </c>
      <c r="BA8" s="96">
        <v>7739426.3913043477</v>
      </c>
      <c r="BB8" s="96">
        <v>8444.9047619047615</v>
      </c>
      <c r="BC8" s="96">
        <v>374497.91304347827</v>
      </c>
      <c r="BD8" s="96">
        <v>329.71428571428572</v>
      </c>
      <c r="BE8" s="96">
        <v>127529.18181818182</v>
      </c>
      <c r="BF8" s="96">
        <v>101.14285714285714</v>
      </c>
      <c r="BG8" s="96" t="e">
        <v>#DIV/0!</v>
      </c>
      <c r="BH8" s="96">
        <v>8014.0476190476193</v>
      </c>
      <c r="BI8" s="96">
        <v>4.6213415384615377</v>
      </c>
      <c r="BJ8" s="96">
        <v>0.70487846153846145</v>
      </c>
      <c r="BK8" s="96">
        <v>1.1268776923076922</v>
      </c>
      <c r="BL8" s="96" t="e">
        <v>#DIV/0!</v>
      </c>
      <c r="BM8" s="96" t="e">
        <v>#DIV/0!</v>
      </c>
      <c r="BN8" s="96">
        <v>1343449.3333333333</v>
      </c>
      <c r="BO8" s="96">
        <v>1497.3809523809523</v>
      </c>
      <c r="BP8" s="96">
        <v>713985.875</v>
      </c>
      <c r="BQ8" s="96">
        <v>746.14285714285711</v>
      </c>
      <c r="BR8" s="96">
        <v>2364652.6666666665</v>
      </c>
      <c r="BS8" s="96">
        <v>1818.7142857142858</v>
      </c>
      <c r="BT8" s="96">
        <v>4422067.416666667</v>
      </c>
      <c r="BU8" s="96">
        <v>4061.0952380952381</v>
      </c>
      <c r="BV8" s="96">
        <v>2350</v>
      </c>
      <c r="BW8" s="96">
        <v>1.6666666666666667</v>
      </c>
      <c r="BX8" s="96">
        <v>257.14285714285717</v>
      </c>
      <c r="BY8" s="96">
        <v>20715.352941176472</v>
      </c>
      <c r="BZ8" s="96">
        <v>2.2857142857142856</v>
      </c>
      <c r="CA8" s="96">
        <v>7.53125</v>
      </c>
      <c r="CB8" s="96">
        <v>1.1365416666666668</v>
      </c>
      <c r="CC8" s="96">
        <v>21</v>
      </c>
      <c r="CD8" s="96">
        <v>493.95833333333331</v>
      </c>
      <c r="CE8" s="96">
        <v>500.20833333333331</v>
      </c>
      <c r="CF8" s="96">
        <v>5.1968181818181813</v>
      </c>
      <c r="CG8" s="96">
        <v>1.1552916666666666</v>
      </c>
      <c r="CH8" s="96">
        <v>1.1266666666666665</v>
      </c>
      <c r="CI8" s="96">
        <v>371.3</v>
      </c>
      <c r="CJ8" s="96">
        <v>866.4</v>
      </c>
      <c r="CK8" s="96">
        <v>311.60000000000002</v>
      </c>
      <c r="CL8" s="96">
        <v>50.316666666666663</v>
      </c>
      <c r="CM8" s="96">
        <v>34.9</v>
      </c>
      <c r="CN8" s="96">
        <v>5</v>
      </c>
      <c r="CO8" s="96">
        <v>17.25</v>
      </c>
      <c r="CP8" s="96">
        <v>140</v>
      </c>
      <c r="CQ8" s="96">
        <v>230</v>
      </c>
      <c r="CR8" s="96">
        <v>200</v>
      </c>
      <c r="CS8" s="96">
        <v>180</v>
      </c>
      <c r="CT8" s="96" t="e">
        <v>#DIV/0!</v>
      </c>
      <c r="CU8" s="96">
        <v>0.4</v>
      </c>
      <c r="CV8" s="96">
        <v>0.02</v>
      </c>
      <c r="CW8" s="96">
        <v>0.1</v>
      </c>
      <c r="CX8" s="96" t="e">
        <v>#DIV/0!</v>
      </c>
      <c r="CY8" s="96" t="e">
        <v>#DIV/0!</v>
      </c>
      <c r="CZ8" s="96" t="e">
        <v>#DIV/0!</v>
      </c>
      <c r="DA8" s="96" t="e">
        <v>#DIV/0!</v>
      </c>
      <c r="DB8" s="96" t="e">
        <v>#DIV/0!</v>
      </c>
      <c r="DC8" s="96" t="e">
        <v>#DIV/0!</v>
      </c>
      <c r="DD8" s="96" t="e">
        <v>#DIV/0!</v>
      </c>
      <c r="DE8" s="96">
        <v>3.3624999999999998</v>
      </c>
      <c r="DF8" s="96">
        <v>19.375</v>
      </c>
      <c r="DG8" s="96">
        <v>4.0362499999999999</v>
      </c>
      <c r="DH8" s="96">
        <v>4.875</v>
      </c>
      <c r="DI8" s="96">
        <v>9.2025000000000006</v>
      </c>
      <c r="DJ8" s="96">
        <v>5.4275000000000011</v>
      </c>
      <c r="DK8" s="96">
        <v>3.2825000000000002</v>
      </c>
      <c r="DL8" s="96">
        <v>14.46</v>
      </c>
      <c r="DM8" s="96">
        <v>7.4849999999999994</v>
      </c>
      <c r="DN8" s="96">
        <v>103.82599999999999</v>
      </c>
      <c r="DO8" s="96">
        <v>0.2</v>
      </c>
      <c r="DP8" s="96">
        <v>187</v>
      </c>
      <c r="DQ8" s="96">
        <v>3.72</v>
      </c>
      <c r="DR8" s="96">
        <v>1.08</v>
      </c>
      <c r="DS8" s="96">
        <v>5</v>
      </c>
      <c r="DT8" s="96">
        <v>22.790000000000003</v>
      </c>
      <c r="DU8" s="96" t="e">
        <v>#DIV/0!</v>
      </c>
      <c r="DV8" s="96" t="e">
        <v>#DIV/0!</v>
      </c>
      <c r="DW8" s="96" t="e">
        <v>#DIV/0!</v>
      </c>
      <c r="DX8" s="96" t="e">
        <v>#DIV/0!</v>
      </c>
      <c r="DY8" s="96" t="e">
        <v>#DIV/0!</v>
      </c>
      <c r="DZ8" s="96" t="e">
        <v>#DIV/0!</v>
      </c>
      <c r="EA8" s="96" t="e">
        <v>#DIV/0!</v>
      </c>
      <c r="EB8" s="96" t="e">
        <v>#DIV/0!</v>
      </c>
      <c r="EC8" s="96">
        <v>5.6275000000000004</v>
      </c>
      <c r="ED8" s="96">
        <v>76.42</v>
      </c>
      <c r="EE8" s="96">
        <v>3.6980000000000004</v>
      </c>
      <c r="EF8" s="96">
        <v>74.272000000000006</v>
      </c>
      <c r="EG8" s="96" t="e">
        <v>#DIV/0!</v>
      </c>
      <c r="EH8" s="96">
        <v>18.902000000000001</v>
      </c>
      <c r="EI8" s="96">
        <v>76.64800000000001</v>
      </c>
      <c r="EJ8" s="96">
        <v>14022</v>
      </c>
      <c r="EK8" s="96">
        <v>1471</v>
      </c>
      <c r="EL8" s="96">
        <v>3477</v>
      </c>
      <c r="EM8" s="96">
        <v>36000</v>
      </c>
      <c r="EN8" s="96">
        <v>1</v>
      </c>
      <c r="EO8" s="96" t="e">
        <v>#DIV/0!</v>
      </c>
      <c r="EP8" s="96" t="e">
        <v>#DIV/0!</v>
      </c>
      <c r="EQ8" s="96" t="e">
        <v>#DIV/0!</v>
      </c>
      <c r="ER8" s="96" t="e">
        <v>#DIV/0!</v>
      </c>
      <c r="ES8" s="96" t="e">
        <v>#DIV/0!</v>
      </c>
      <c r="ET8" s="96" t="e">
        <v>#DIV/0!</v>
      </c>
      <c r="EU8" s="96" t="e">
        <v>#DIV/0!</v>
      </c>
      <c r="EV8" s="96">
        <v>2265.5</v>
      </c>
      <c r="EW8" s="96">
        <v>3192.5</v>
      </c>
      <c r="EX8" s="96"/>
      <c r="EY8" s="96">
        <v>35.647500000000001</v>
      </c>
      <c r="EZ8" s="96">
        <v>140.67500000000001</v>
      </c>
      <c r="FA8" s="96">
        <v>5327.5</v>
      </c>
      <c r="FB8" s="96">
        <v>4320</v>
      </c>
      <c r="FC8" s="96">
        <v>5302.5</v>
      </c>
      <c r="FD8" s="96">
        <v>4117.5</v>
      </c>
      <c r="FE8" s="96">
        <v>9525.7142857142862</v>
      </c>
      <c r="FF8" s="96">
        <v>7402.8571428571431</v>
      </c>
      <c r="FG8" s="96">
        <v>46.248571428571431</v>
      </c>
      <c r="FH8" s="97">
        <v>323.74</v>
      </c>
      <c r="FI8" s="98"/>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99"/>
    </row>
    <row r="9" spans="1:198" x14ac:dyDescent="0.2">
      <c r="A9" s="485" t="s">
        <v>6</v>
      </c>
      <c r="B9" s="486"/>
      <c r="C9" s="486"/>
      <c r="D9" s="487"/>
      <c r="E9" s="102"/>
      <c r="F9" s="102" t="e">
        <v>#DIV/0!</v>
      </c>
      <c r="G9" s="102"/>
      <c r="H9" s="102"/>
      <c r="I9" s="102"/>
      <c r="J9" s="102" t="e">
        <v>#DIV/0!</v>
      </c>
      <c r="K9" s="102"/>
      <c r="L9" s="102"/>
      <c r="M9" s="102"/>
      <c r="N9" s="102" t="e">
        <v>#DIV/0!</v>
      </c>
      <c r="O9" s="102"/>
      <c r="P9" s="102"/>
      <c r="Q9" s="102"/>
      <c r="R9" s="102" t="e">
        <v>#DIV/0!</v>
      </c>
      <c r="S9" s="102"/>
      <c r="T9" s="102"/>
      <c r="U9" s="107">
        <v>228160</v>
      </c>
      <c r="V9" s="102">
        <v>7351.05</v>
      </c>
      <c r="W9" s="102"/>
      <c r="X9" s="102">
        <v>7.6057000000000006</v>
      </c>
      <c r="Y9" s="102">
        <v>7.9214999999999991</v>
      </c>
      <c r="Z9" s="102">
        <v>6.9920000000000018</v>
      </c>
      <c r="AA9" s="102">
        <v>1243.4742857142855</v>
      </c>
      <c r="AB9" s="102">
        <v>1.6873428571428568</v>
      </c>
      <c r="AC9" s="102"/>
      <c r="AD9" s="102"/>
      <c r="AE9" s="102">
        <v>1.5215000000000003</v>
      </c>
      <c r="AF9" s="102"/>
      <c r="AG9" s="102"/>
      <c r="AH9" s="102"/>
      <c r="AI9" s="102"/>
      <c r="AJ9" s="102"/>
      <c r="AK9" s="102"/>
      <c r="AL9" s="102">
        <v>12475851.629629629</v>
      </c>
      <c r="AM9" s="102">
        <v>8808.2380952380954</v>
      </c>
      <c r="AN9" s="91">
        <v>1.1996966142615779</v>
      </c>
      <c r="AO9" s="102">
        <v>295760.96296296298</v>
      </c>
      <c r="AP9" s="102">
        <v>482.94444444444446</v>
      </c>
      <c r="AQ9" s="102"/>
      <c r="AR9" s="102">
        <v>237.72222222222223</v>
      </c>
      <c r="AS9" s="102">
        <v>158868.74074074073</v>
      </c>
      <c r="AT9" s="102">
        <v>245.22222222222223</v>
      </c>
      <c r="AU9" s="102">
        <v>77914.222222222219</v>
      </c>
      <c r="AV9" s="102">
        <v>87.833333333333329</v>
      </c>
      <c r="AW9" s="102">
        <v>70265.333333333328</v>
      </c>
      <c r="AX9" s="102">
        <v>101.05555555555556</v>
      </c>
      <c r="AY9" s="102">
        <v>8556782.2962962966</v>
      </c>
      <c r="AZ9" s="102">
        <v>5758.5555555555557</v>
      </c>
      <c r="BA9" s="102">
        <v>7962497.5925925924</v>
      </c>
      <c r="BB9" s="102">
        <v>7272.4761904761908</v>
      </c>
      <c r="BC9" s="102">
        <v>384287.11111111112</v>
      </c>
      <c r="BD9" s="102">
        <v>316.61904761904759</v>
      </c>
      <c r="BE9" s="102">
        <v>130387.62962962964</v>
      </c>
      <c r="BF9" s="102">
        <v>118.38095238095238</v>
      </c>
      <c r="BG9" s="102" t="e">
        <v>#DIV/0!</v>
      </c>
      <c r="BH9" s="102">
        <v>6837.4761904761908</v>
      </c>
      <c r="BI9" s="102">
        <v>4.9731057142857136</v>
      </c>
      <c r="BJ9" s="102">
        <v>1.0071614285714288</v>
      </c>
      <c r="BK9" s="102">
        <v>1.1411585714285715</v>
      </c>
      <c r="BL9" s="102" t="e">
        <v>#DIV/0!</v>
      </c>
      <c r="BM9" s="102" t="e">
        <v>#DIV/0!</v>
      </c>
      <c r="BN9" s="102">
        <v>1382988.9259259258</v>
      </c>
      <c r="BO9" s="102">
        <v>1421.5238095238096</v>
      </c>
      <c r="BP9" s="102">
        <v>737962.18518518517</v>
      </c>
      <c r="BQ9" s="102">
        <v>768.28571428571433</v>
      </c>
      <c r="BR9" s="102">
        <v>2419267</v>
      </c>
      <c r="BS9" s="102">
        <v>1818.5238095238096</v>
      </c>
      <c r="BT9" s="102">
        <v>4540615.1481481483</v>
      </c>
      <c r="BU9" s="102">
        <v>4008.3809523809523</v>
      </c>
      <c r="BV9" s="102">
        <v>2233.1481481481483</v>
      </c>
      <c r="BW9" s="102">
        <v>1.3333333333333333</v>
      </c>
      <c r="BX9" s="102">
        <v>211.9047619047619</v>
      </c>
      <c r="BY9" s="102">
        <v>20767.111111111109</v>
      </c>
      <c r="BZ9" s="102">
        <v>1.5714285714285714</v>
      </c>
      <c r="CA9" s="102">
        <v>7.6055555555555561</v>
      </c>
      <c r="CB9" s="102">
        <v>1.2154444444444445</v>
      </c>
      <c r="CC9" s="102">
        <v>22.481481481481477</v>
      </c>
      <c r="CD9" s="102">
        <v>473.33333333333331</v>
      </c>
      <c r="CE9" s="102">
        <v>497.03703703703701</v>
      </c>
      <c r="CF9" s="102">
        <v>3.9974074074074064</v>
      </c>
      <c r="CG9" s="102">
        <v>0.72259259259259268</v>
      </c>
      <c r="CH9" s="102">
        <v>1.1481481481481479</v>
      </c>
      <c r="CI9" s="102">
        <v>350</v>
      </c>
      <c r="CJ9" s="102">
        <v>856.44444444444446</v>
      </c>
      <c r="CK9" s="102">
        <v>358.22222222222223</v>
      </c>
      <c r="CL9" s="102">
        <v>70.960000000000008</v>
      </c>
      <c r="CM9" s="102">
        <v>43</v>
      </c>
      <c r="CN9" s="102">
        <v>5</v>
      </c>
      <c r="CO9" s="102">
        <v>50</v>
      </c>
      <c r="CP9" s="102">
        <v>98</v>
      </c>
      <c r="CQ9" s="102">
        <v>371</v>
      </c>
      <c r="CR9" s="102">
        <v>370</v>
      </c>
      <c r="CS9" s="102">
        <v>175</v>
      </c>
      <c r="CT9" s="102">
        <v>6.7</v>
      </c>
      <c r="CU9" s="102">
        <v>0.5</v>
      </c>
      <c r="CV9" s="102">
        <v>0.02</v>
      </c>
      <c r="CW9" s="102">
        <v>0.26</v>
      </c>
      <c r="CX9" s="102" t="e">
        <v>#DIV/0!</v>
      </c>
      <c r="CY9" s="102" t="e">
        <v>#DIV/0!</v>
      </c>
      <c r="CZ9" s="102" t="e">
        <v>#DIV/0!</v>
      </c>
      <c r="DA9" s="102" t="e">
        <v>#DIV/0!</v>
      </c>
      <c r="DB9" s="102" t="e">
        <v>#DIV/0!</v>
      </c>
      <c r="DC9" s="102" t="e">
        <v>#DIV/0!</v>
      </c>
      <c r="DD9" s="102" t="e">
        <v>#DIV/0!</v>
      </c>
      <c r="DE9" s="102">
        <v>4.7333333333333343</v>
      </c>
      <c r="DF9" s="102">
        <v>30.777777777777779</v>
      </c>
      <c r="DG9" s="102">
        <v>4.3888888888888893</v>
      </c>
      <c r="DH9" s="102">
        <v>1.6666666666666667</v>
      </c>
      <c r="DI9" s="102">
        <v>5.0266666666666664</v>
      </c>
      <c r="DJ9" s="102">
        <v>5.0999999999999996</v>
      </c>
      <c r="DK9" s="102">
        <v>0.48633333333333328</v>
      </c>
      <c r="DL9" s="102">
        <v>6.5766666666666671</v>
      </c>
      <c r="DM9" s="102">
        <v>7.6033333333333344</v>
      </c>
      <c r="DN9" s="102">
        <v>108.8475</v>
      </c>
      <c r="DO9" s="102">
        <v>0.28000000000000003</v>
      </c>
      <c r="DP9" s="102">
        <v>178.5</v>
      </c>
      <c r="DQ9" s="102">
        <v>1.04</v>
      </c>
      <c r="DR9" s="102">
        <v>1.0149999999999999</v>
      </c>
      <c r="DS9" s="102">
        <v>5</v>
      </c>
      <c r="DT9" s="102">
        <v>11.304500000000001</v>
      </c>
      <c r="DU9" s="102" t="e">
        <v>#DIV/0!</v>
      </c>
      <c r="DV9" s="102" t="e">
        <v>#DIV/0!</v>
      </c>
      <c r="DW9" s="102" t="e">
        <v>#DIV/0!</v>
      </c>
      <c r="DX9" s="102" t="e">
        <v>#DIV/0!</v>
      </c>
      <c r="DY9" s="102" t="e">
        <v>#DIV/0!</v>
      </c>
      <c r="DZ9" s="102" t="e">
        <v>#DIV/0!</v>
      </c>
      <c r="EA9" s="102" t="e">
        <v>#DIV/0!</v>
      </c>
      <c r="EB9" s="102" t="e">
        <v>#DIV/0!</v>
      </c>
      <c r="EC9" s="102">
        <v>5.246666666666667</v>
      </c>
      <c r="ED9" s="102">
        <v>77.346666666666678</v>
      </c>
      <c r="EE9" s="102">
        <v>2.62</v>
      </c>
      <c r="EF9" s="102">
        <v>71.295000000000002</v>
      </c>
      <c r="EG9" s="102" t="e">
        <v>#DIV/0!</v>
      </c>
      <c r="EH9" s="102">
        <v>18.62</v>
      </c>
      <c r="EI9" s="102">
        <v>76.86999999999999</v>
      </c>
      <c r="EJ9" s="102">
        <v>13453</v>
      </c>
      <c r="EK9" s="102">
        <v>2050</v>
      </c>
      <c r="EL9" s="102">
        <v>3001</v>
      </c>
      <c r="EM9" s="102">
        <v>240000</v>
      </c>
      <c r="EN9" s="102">
        <v>1</v>
      </c>
      <c r="EO9" s="102" t="e">
        <v>#DIV/0!</v>
      </c>
      <c r="EP9" s="102" t="e">
        <v>#DIV/0!</v>
      </c>
      <c r="EQ9" s="102" t="e">
        <v>#DIV/0!</v>
      </c>
      <c r="ER9" s="102" t="e">
        <v>#DIV/0!</v>
      </c>
      <c r="ES9" s="102" t="e">
        <v>#DIV/0!</v>
      </c>
      <c r="ET9" s="102" t="e">
        <v>#DIV/0!</v>
      </c>
      <c r="EU9" s="102" t="e">
        <v>#DIV/0!</v>
      </c>
      <c r="EV9" s="102">
        <v>638.66666666666663</v>
      </c>
      <c r="EW9" s="102">
        <v>1996.6666666666667</v>
      </c>
      <c r="EX9" s="102">
        <v>490</v>
      </c>
      <c r="EY9" s="102">
        <v>54.433333333333337</v>
      </c>
      <c r="EZ9" s="102">
        <v>49.066666666666663</v>
      </c>
      <c r="FA9" s="102">
        <v>5231.1111111111113</v>
      </c>
      <c r="FB9" s="102">
        <v>4273.333333333333</v>
      </c>
      <c r="FC9" s="102">
        <v>5195.5555555555557</v>
      </c>
      <c r="FD9" s="102">
        <v>4231.1111111111113</v>
      </c>
      <c r="FE9" s="102">
        <v>9144.4444444444453</v>
      </c>
      <c r="FF9" s="102">
        <v>7246.666666666667</v>
      </c>
      <c r="FG9" s="102">
        <v>39.816363636363633</v>
      </c>
      <c r="FH9" s="103">
        <v>437.97999999999996</v>
      </c>
      <c r="FI9" s="104"/>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106"/>
      <c r="GM9" s="106"/>
      <c r="GN9" s="106"/>
      <c r="GO9" s="106"/>
      <c r="GP9" s="105"/>
    </row>
    <row r="10" spans="1:198" x14ac:dyDescent="0.2">
      <c r="A10" s="488" t="s">
        <v>6</v>
      </c>
      <c r="B10" s="488"/>
      <c r="C10" s="488"/>
      <c r="D10" s="488"/>
      <c r="E10" s="108"/>
      <c r="F10" s="108" t="e">
        <v>#DIV/0!</v>
      </c>
      <c r="G10" s="108"/>
      <c r="H10" s="108"/>
      <c r="I10" s="108"/>
      <c r="J10" s="108" t="e">
        <v>#DIV/0!</v>
      </c>
      <c r="K10" s="108"/>
      <c r="L10" s="108"/>
      <c r="M10" s="108"/>
      <c r="N10" s="108" t="e">
        <v>#DIV/0!</v>
      </c>
      <c r="O10" s="108"/>
      <c r="P10" s="108"/>
      <c r="Q10" s="108"/>
      <c r="R10" s="108" t="e">
        <v>#DIV/0!</v>
      </c>
      <c r="S10" s="108"/>
      <c r="T10" s="108"/>
      <c r="U10" s="113">
        <v>226854.5</v>
      </c>
      <c r="V10" s="108">
        <v>7561.8166666666666</v>
      </c>
      <c r="W10" s="108"/>
      <c r="X10" s="108">
        <v>7.5624707602339161</v>
      </c>
      <c r="Y10" s="108">
        <v>7.9631578947368409</v>
      </c>
      <c r="Z10" s="108">
        <v>6.7899999999999991</v>
      </c>
      <c r="AA10" s="108">
        <v>1376.1520467836258</v>
      </c>
      <c r="AB10" s="108">
        <v>1.3577485380116963</v>
      </c>
      <c r="AC10" s="108"/>
      <c r="AD10" s="108"/>
      <c r="AE10" s="108">
        <v>1.2616228070175437</v>
      </c>
      <c r="AF10" s="108"/>
      <c r="AG10" s="108"/>
      <c r="AH10" s="108"/>
      <c r="AI10" s="108"/>
      <c r="AJ10" s="108"/>
      <c r="AK10" s="108"/>
      <c r="AL10" s="108">
        <v>12720780.32</v>
      </c>
      <c r="AM10" s="108" t="e">
        <v>#VALUE!</v>
      </c>
      <c r="AN10" s="91" t="e">
        <v>#VALUE!</v>
      </c>
      <c r="AO10" s="108">
        <v>307534.71999999997</v>
      </c>
      <c r="AP10" s="108">
        <v>419.1875</v>
      </c>
      <c r="AQ10" s="108"/>
      <c r="AR10" s="108" t="e">
        <v>#VALUE!</v>
      </c>
      <c r="AS10" s="108">
        <v>165647.76</v>
      </c>
      <c r="AT10" s="108" t="e">
        <v>#VALUE!</v>
      </c>
      <c r="AU10" s="108">
        <v>79916.479999999996</v>
      </c>
      <c r="AV10" s="108" t="e">
        <v>#VALUE!</v>
      </c>
      <c r="AW10" s="108">
        <v>72478.320000000007</v>
      </c>
      <c r="AX10" s="108" t="e">
        <v>#VALUE!</v>
      </c>
      <c r="AY10" s="108">
        <v>8670615.5199999996</v>
      </c>
      <c r="AZ10" s="108" t="e">
        <v>#VALUE!</v>
      </c>
      <c r="BA10" s="108">
        <v>8187400.5599999996</v>
      </c>
      <c r="BB10" s="108" t="e">
        <v>#VALUE!</v>
      </c>
      <c r="BC10" s="108">
        <v>394507.16</v>
      </c>
      <c r="BD10" s="108" t="e">
        <v>#VALUE!</v>
      </c>
      <c r="BE10" s="108">
        <v>133614.24</v>
      </c>
      <c r="BF10" s="108" t="e">
        <v>#VALUE!</v>
      </c>
      <c r="BG10" s="108" t="e">
        <v>#DIV/0!</v>
      </c>
      <c r="BH10" s="108" t="e">
        <v>#VALUE!</v>
      </c>
      <c r="BI10" s="108">
        <v>3.620100877192983</v>
      </c>
      <c r="BJ10" s="108">
        <v>1.1124195906432752</v>
      </c>
      <c r="BK10" s="108">
        <v>1.090285087719298</v>
      </c>
      <c r="BL10" s="108" t="e">
        <v>#DIV/0!</v>
      </c>
      <c r="BM10" s="108" t="e">
        <v>#DIV/0!</v>
      </c>
      <c r="BN10" s="108">
        <v>1426343.28</v>
      </c>
      <c r="BO10" s="108" t="e">
        <v>#VALUE!</v>
      </c>
      <c r="BP10" s="108">
        <v>759198.28</v>
      </c>
      <c r="BQ10" s="108" t="e">
        <v>#VALUE!</v>
      </c>
      <c r="BR10" s="108">
        <v>2470557.6800000002</v>
      </c>
      <c r="BS10" s="108" t="e">
        <v>#VALUE!</v>
      </c>
      <c r="BT10" s="108">
        <v>4659451.3600000003</v>
      </c>
      <c r="BU10" s="108">
        <v>222444.92857142858</v>
      </c>
      <c r="BV10" s="108">
        <v>1634</v>
      </c>
      <c r="BW10" s="108">
        <v>1.36</v>
      </c>
      <c r="BX10" s="108" t="e">
        <v>#VALUE!</v>
      </c>
      <c r="BY10" s="108">
        <v>20804.875</v>
      </c>
      <c r="BZ10" s="108">
        <v>991.09523809523796</v>
      </c>
      <c r="CA10" s="108">
        <v>7.6996000000000002</v>
      </c>
      <c r="CB10" s="108">
        <v>1.2380800000000003</v>
      </c>
      <c r="CC10" s="108">
        <v>23.880000000000006</v>
      </c>
      <c r="CD10" s="108">
        <v>397.6</v>
      </c>
      <c r="CE10" s="108">
        <v>437.2</v>
      </c>
      <c r="CF10" s="108">
        <v>3.6371999999999995</v>
      </c>
      <c r="CG10" s="108">
        <v>0.76799999999999979</v>
      </c>
      <c r="CH10" s="108">
        <v>1.0928</v>
      </c>
      <c r="CI10" s="108">
        <v>387</v>
      </c>
      <c r="CJ10" s="108">
        <v>1048.3333333333333</v>
      </c>
      <c r="CK10" s="108">
        <v>402</v>
      </c>
      <c r="CL10" s="108">
        <v>86.36</v>
      </c>
      <c r="CM10" s="108">
        <v>45.95</v>
      </c>
      <c r="CN10" s="108">
        <v>5</v>
      </c>
      <c r="CO10" s="108">
        <v>57.25</v>
      </c>
      <c r="CP10" s="108">
        <v>102</v>
      </c>
      <c r="CQ10" s="108">
        <v>350</v>
      </c>
      <c r="CR10" s="108">
        <v>296</v>
      </c>
      <c r="CS10" s="108">
        <v>190</v>
      </c>
      <c r="CT10" s="108">
        <v>8.5909999999999993</v>
      </c>
      <c r="CU10" s="108">
        <v>3.1</v>
      </c>
      <c r="CV10" s="108">
        <v>0.02</v>
      </c>
      <c r="CW10" s="108">
        <v>0.24</v>
      </c>
      <c r="CX10" s="108">
        <v>56</v>
      </c>
      <c r="CY10" s="108">
        <v>900</v>
      </c>
      <c r="CZ10" s="108">
        <v>108.866</v>
      </c>
      <c r="DA10" s="108">
        <v>0.34899999999999998</v>
      </c>
      <c r="DB10" s="108">
        <v>1</v>
      </c>
      <c r="DC10" s="108">
        <v>160</v>
      </c>
      <c r="DD10" s="108">
        <v>350</v>
      </c>
      <c r="DE10" s="108">
        <v>4.7166666666666668</v>
      </c>
      <c r="DF10" s="108">
        <v>25.5</v>
      </c>
      <c r="DG10" s="108">
        <v>6.666666666666667</v>
      </c>
      <c r="DH10" s="108">
        <v>1</v>
      </c>
      <c r="DI10" s="108">
        <v>2.48</v>
      </c>
      <c r="DJ10" s="108">
        <v>5</v>
      </c>
      <c r="DK10" s="108">
        <v>0.48350000000000004</v>
      </c>
      <c r="DL10" s="108">
        <v>6.7550000000000008</v>
      </c>
      <c r="DM10" s="108">
        <v>8.2349999999999994</v>
      </c>
      <c r="DN10" s="108">
        <v>124.98974999999999</v>
      </c>
      <c r="DO10" s="108">
        <v>0.312</v>
      </c>
      <c r="DP10" s="108">
        <v>205</v>
      </c>
      <c r="DQ10" s="108">
        <v>3.7080000000000002</v>
      </c>
      <c r="DR10" s="108">
        <v>1.0509999999999999</v>
      </c>
      <c r="DS10" s="108">
        <v>5</v>
      </c>
      <c r="DT10" s="108">
        <v>14.487000000000002</v>
      </c>
      <c r="DU10" s="108">
        <v>0.15</v>
      </c>
      <c r="DV10" s="108">
        <v>0.02</v>
      </c>
      <c r="DW10" s="108">
        <v>8.9</v>
      </c>
      <c r="DX10" s="108">
        <v>1</v>
      </c>
      <c r="DY10" s="108">
        <v>4.04</v>
      </c>
      <c r="DZ10" s="108">
        <v>0.2</v>
      </c>
      <c r="EA10" s="108">
        <v>0.2</v>
      </c>
      <c r="EB10" s="108">
        <v>0.5</v>
      </c>
      <c r="EC10" s="108">
        <v>3.6250000000000004</v>
      </c>
      <c r="ED10" s="108">
        <v>73.745000000000005</v>
      </c>
      <c r="EE10" s="108">
        <v>5.2425000000000006</v>
      </c>
      <c r="EF10" s="108">
        <v>77.012500000000003</v>
      </c>
      <c r="EG10" s="108" t="e">
        <v>#DIV/0!</v>
      </c>
      <c r="EH10" s="108">
        <v>19.215</v>
      </c>
      <c r="EI10" s="108">
        <v>78.362499999999997</v>
      </c>
      <c r="EJ10" s="108">
        <v>14442.41</v>
      </c>
      <c r="EK10" s="108">
        <v>1359.4</v>
      </c>
      <c r="EL10" s="108">
        <v>3463.2</v>
      </c>
      <c r="EM10" s="108">
        <v>24000</v>
      </c>
      <c r="EN10" s="108">
        <v>1</v>
      </c>
      <c r="EO10" s="108" t="e">
        <v>#DIV/0!</v>
      </c>
      <c r="EP10" s="108" t="e">
        <v>#DIV/0!</v>
      </c>
      <c r="EQ10" s="108" t="e">
        <v>#DIV/0!</v>
      </c>
      <c r="ER10" s="108" t="e">
        <v>#DIV/0!</v>
      </c>
      <c r="ES10" s="108" t="e">
        <v>#DIV/0!</v>
      </c>
      <c r="ET10" s="108" t="e">
        <v>#DIV/0!</v>
      </c>
      <c r="EU10" s="108" t="e">
        <v>#DIV/0!</v>
      </c>
      <c r="EV10" s="108">
        <v>755</v>
      </c>
      <c r="EW10" s="108">
        <v>1448.75</v>
      </c>
      <c r="EX10" s="108"/>
      <c r="EY10" s="108">
        <v>61.375</v>
      </c>
      <c r="EZ10" s="108">
        <v>216</v>
      </c>
      <c r="FA10" s="108">
        <v>4974.2857142857147</v>
      </c>
      <c r="FB10" s="108">
        <v>4042.8571428571427</v>
      </c>
      <c r="FC10" s="108">
        <v>4880</v>
      </c>
      <c r="FD10" s="108">
        <v>3945.7142857142858</v>
      </c>
      <c r="FE10" s="108">
        <v>8237.1428571428569</v>
      </c>
      <c r="FF10" s="108">
        <v>6671.4285714285716</v>
      </c>
      <c r="FG10" s="108">
        <v>34.020000000000003</v>
      </c>
      <c r="FH10" s="109">
        <v>340.20000000000005</v>
      </c>
      <c r="FI10" s="110"/>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1"/>
    </row>
    <row r="11" spans="1:198" x14ac:dyDescent="0.2">
      <c r="A11" s="468" t="s">
        <v>6</v>
      </c>
      <c r="B11" s="469"/>
      <c r="C11" s="469"/>
      <c r="D11" s="470"/>
      <c r="E11" s="120"/>
      <c r="F11" s="114" t="e">
        <v>#VALUE!</v>
      </c>
      <c r="G11" s="114"/>
      <c r="H11" s="114"/>
      <c r="I11" s="120"/>
      <c r="J11" s="114" t="e">
        <v>#VALUE!</v>
      </c>
      <c r="K11" s="114"/>
      <c r="L11" s="114"/>
      <c r="M11" s="120"/>
      <c r="N11" s="114" t="e">
        <v>#VALUE!</v>
      </c>
      <c r="O11" s="114"/>
      <c r="P11" s="114"/>
      <c r="Q11" s="120"/>
      <c r="R11" s="114" t="e">
        <v>#VALUE!</v>
      </c>
      <c r="S11" s="114"/>
      <c r="T11" s="114"/>
      <c r="U11" s="119">
        <v>234220.99999999997</v>
      </c>
      <c r="V11" s="114">
        <v>7576.6333333333323</v>
      </c>
      <c r="W11" s="114"/>
      <c r="X11" s="114">
        <v>7.8094857142857137</v>
      </c>
      <c r="Y11" s="114">
        <v>8.0609999999999982</v>
      </c>
      <c r="Z11" s="114">
        <v>7.4705000000000013</v>
      </c>
      <c r="AA11" s="114">
        <v>1329.6385714285711</v>
      </c>
      <c r="AB11" s="114">
        <v>1.8982142857142859</v>
      </c>
      <c r="AC11" s="114"/>
      <c r="AD11" s="114"/>
      <c r="AE11" s="114">
        <v>1.65</v>
      </c>
      <c r="AF11" s="114"/>
      <c r="AG11" s="114"/>
      <c r="AH11" s="114"/>
      <c r="AI11" s="114"/>
      <c r="AJ11" s="114"/>
      <c r="AK11" s="114"/>
      <c r="AL11" s="114">
        <v>13008533.185185185</v>
      </c>
      <c r="AM11" s="114" t="e">
        <v>#VALUE!</v>
      </c>
      <c r="AN11" s="91" t="e">
        <v>#VALUE!</v>
      </c>
      <c r="AO11" s="114">
        <v>316300.55555555556</v>
      </c>
      <c r="AP11" s="114">
        <v>332.73076923076923</v>
      </c>
      <c r="AQ11" s="114"/>
      <c r="AR11" s="114" t="e">
        <v>#VALUE!</v>
      </c>
      <c r="AS11" s="114">
        <v>170648.25925925927</v>
      </c>
      <c r="AT11" s="114" t="e">
        <v>#VALUE!</v>
      </c>
      <c r="AU11" s="114">
        <v>81478.074074074073</v>
      </c>
      <c r="AV11" s="114" t="e">
        <v>#VALUE!</v>
      </c>
      <c r="AW11" s="114">
        <v>74183</v>
      </c>
      <c r="AX11" s="114" t="e">
        <v>#VALUE!</v>
      </c>
      <c r="AY11" s="114">
        <v>8756792.1111111119</v>
      </c>
      <c r="AZ11" s="114" t="e">
        <v>#VALUE!</v>
      </c>
      <c r="BA11" s="114">
        <v>8422187.777777778</v>
      </c>
      <c r="BB11" s="114" t="e">
        <v>#VALUE!</v>
      </c>
      <c r="BC11" s="114">
        <v>405913.70370370371</v>
      </c>
      <c r="BD11" s="114" t="e">
        <v>#VALUE!</v>
      </c>
      <c r="BE11" s="114">
        <v>136088.38461538462</v>
      </c>
      <c r="BF11" s="114" t="e">
        <v>#VALUE!</v>
      </c>
      <c r="BG11" s="114" t="e">
        <v>#DIV/0!</v>
      </c>
      <c r="BH11" s="114" t="e">
        <v>#VALUE!</v>
      </c>
      <c r="BI11" s="114">
        <v>3.8354500000000002</v>
      </c>
      <c r="BJ11" s="114">
        <v>0.44508142857142874</v>
      </c>
      <c r="BK11" s="114">
        <v>1.0882642857142859</v>
      </c>
      <c r="BL11" s="114" t="e">
        <v>#DIV/0!</v>
      </c>
      <c r="BM11" s="114" t="e">
        <v>#DIV/0!</v>
      </c>
      <c r="BN11" s="114">
        <v>1468038.6923076923</v>
      </c>
      <c r="BO11" s="114" t="e">
        <v>#VALUE!</v>
      </c>
      <c r="BP11" s="114">
        <v>782248.73076923075</v>
      </c>
      <c r="BQ11" s="114" t="e">
        <v>#VALUE!</v>
      </c>
      <c r="BR11" s="114">
        <v>2528391.6923076925</v>
      </c>
      <c r="BS11" s="114" t="e">
        <v>#VALUE!</v>
      </c>
      <c r="BT11" s="114">
        <v>4778519.307692308</v>
      </c>
      <c r="BU11" s="114">
        <v>4046.7666666666673</v>
      </c>
      <c r="BV11" s="114">
        <v>1653.7037037037037</v>
      </c>
      <c r="BW11" s="114">
        <v>2</v>
      </c>
      <c r="BX11" s="114" t="e">
        <v>#VALUE!</v>
      </c>
      <c r="BY11" s="114">
        <v>20845.529411764706</v>
      </c>
      <c r="BZ11" s="114">
        <v>1.4333333333333331</v>
      </c>
      <c r="CA11" s="114">
        <v>7.7696296296296286</v>
      </c>
      <c r="CB11" s="114">
        <v>1.218777777777778</v>
      </c>
      <c r="CC11" s="114">
        <v>26.088888888888892</v>
      </c>
      <c r="CD11" s="114">
        <v>508.51851851851853</v>
      </c>
      <c r="CE11" s="114">
        <v>558.88888888888891</v>
      </c>
      <c r="CF11" s="114">
        <v>4.5304938271604938</v>
      </c>
      <c r="CG11" s="114">
        <v>0.52148148148148155</v>
      </c>
      <c r="CH11" s="114">
        <v>1.162962962962963</v>
      </c>
      <c r="CI11" s="114">
        <v>344.88888888888891</v>
      </c>
      <c r="CJ11" s="114">
        <v>915</v>
      </c>
      <c r="CK11" s="114">
        <v>380.55555555555554</v>
      </c>
      <c r="CL11" s="114">
        <v>78.638000000000005</v>
      </c>
      <c r="CM11" s="114">
        <v>47.150000000000006</v>
      </c>
      <c r="CN11" s="114">
        <v>5</v>
      </c>
      <c r="CO11" s="114">
        <v>47.5</v>
      </c>
      <c r="CP11" s="114">
        <v>125</v>
      </c>
      <c r="CQ11" s="114">
        <v>340</v>
      </c>
      <c r="CR11" s="114">
        <v>316</v>
      </c>
      <c r="CS11" s="114">
        <v>212</v>
      </c>
      <c r="CT11" s="114">
        <v>8.9</v>
      </c>
      <c r="CU11" s="114" t="e">
        <v>#DIV/0!</v>
      </c>
      <c r="CV11" s="114">
        <v>0.02</v>
      </c>
      <c r="CW11" s="114">
        <v>0.34</v>
      </c>
      <c r="CX11" s="114" t="e">
        <v>#DIV/0!</v>
      </c>
      <c r="CY11" s="114" t="e">
        <v>#DIV/0!</v>
      </c>
      <c r="CZ11" s="114" t="e">
        <v>#DIV/0!</v>
      </c>
      <c r="DA11" s="114" t="e">
        <v>#DIV/0!</v>
      </c>
      <c r="DB11" s="114" t="e">
        <v>#DIV/0!</v>
      </c>
      <c r="DC11" s="114" t="e">
        <v>#DIV/0!</v>
      </c>
      <c r="DD11" s="114" t="e">
        <v>#DIV/0!</v>
      </c>
      <c r="DE11" s="114">
        <v>2.7999999999999994</v>
      </c>
      <c r="DF11" s="114">
        <v>16.555555555555557</v>
      </c>
      <c r="DG11" s="114">
        <v>4.655555555555555</v>
      </c>
      <c r="DH11" s="114">
        <v>1</v>
      </c>
      <c r="DI11" s="114">
        <v>5.07</v>
      </c>
      <c r="DJ11" s="114">
        <v>5</v>
      </c>
      <c r="DK11" s="114">
        <v>0.40249999999999997</v>
      </c>
      <c r="DL11" s="114">
        <v>2.7149999999999999</v>
      </c>
      <c r="DM11" s="114">
        <v>7.84</v>
      </c>
      <c r="DN11" s="114">
        <v>107.676</v>
      </c>
      <c r="DO11" s="114">
        <v>0.25</v>
      </c>
      <c r="DP11" s="114">
        <v>201</v>
      </c>
      <c r="DQ11" s="114">
        <v>4.7</v>
      </c>
      <c r="DR11" s="114">
        <v>1.087</v>
      </c>
      <c r="DS11" s="114">
        <v>5</v>
      </c>
      <c r="DT11" s="114">
        <v>6.1680000000000001</v>
      </c>
      <c r="DU11" s="114" t="e">
        <v>#DIV/0!</v>
      </c>
      <c r="DV11" s="114" t="e">
        <v>#DIV/0!</v>
      </c>
      <c r="DW11" s="114" t="e">
        <v>#DIV/0!</v>
      </c>
      <c r="DX11" s="114" t="e">
        <v>#DIV/0!</v>
      </c>
      <c r="DY11" s="114" t="e">
        <v>#DIV/0!</v>
      </c>
      <c r="DZ11" s="114" t="e">
        <v>#DIV/0!</v>
      </c>
      <c r="EA11" s="114" t="e">
        <v>#DIV/0!</v>
      </c>
      <c r="EB11" s="114" t="e">
        <v>#DIV/0!</v>
      </c>
      <c r="EC11" s="114">
        <v>5.8699999999999992</v>
      </c>
      <c r="ED11" s="114">
        <v>72.787999999999982</v>
      </c>
      <c r="EE11" s="114">
        <v>3.28</v>
      </c>
      <c r="EF11" s="114">
        <v>69.506</v>
      </c>
      <c r="EG11" s="114" t="e">
        <v>#DIV/0!</v>
      </c>
      <c r="EH11" s="114">
        <v>18.655999999999999</v>
      </c>
      <c r="EI11" s="114">
        <v>72.174000000000007</v>
      </c>
      <c r="EJ11" s="114">
        <v>14615</v>
      </c>
      <c r="EK11" s="114">
        <v>2789.4</v>
      </c>
      <c r="EL11" s="114">
        <v>3885</v>
      </c>
      <c r="EM11" s="114">
        <v>92000</v>
      </c>
      <c r="EN11" s="114">
        <v>1</v>
      </c>
      <c r="EO11" s="114" t="e">
        <v>#DIV/0!</v>
      </c>
      <c r="EP11" s="114" t="e">
        <v>#DIV/0!</v>
      </c>
      <c r="EQ11" s="114" t="e">
        <v>#DIV/0!</v>
      </c>
      <c r="ER11" s="114" t="e">
        <v>#DIV/0!</v>
      </c>
      <c r="ES11" s="114" t="e">
        <v>#DIV/0!</v>
      </c>
      <c r="ET11" s="114" t="e">
        <v>#DIV/0!</v>
      </c>
      <c r="EU11" s="114" t="e">
        <v>#DIV/0!</v>
      </c>
      <c r="EV11" s="114">
        <v>2016.6666666666667</v>
      </c>
      <c r="EW11" s="114">
        <v>1772.6666666666667</v>
      </c>
      <c r="EX11" s="114"/>
      <c r="EY11" s="114">
        <v>69.933333333333337</v>
      </c>
      <c r="EZ11" s="114">
        <v>238</v>
      </c>
      <c r="FA11" s="114">
        <v>5744.4444444444443</v>
      </c>
      <c r="FB11" s="114">
        <v>4564.4444444444443</v>
      </c>
      <c r="FC11" s="114">
        <v>5415.5555555555557</v>
      </c>
      <c r="FD11" s="114">
        <v>3981</v>
      </c>
      <c r="FE11" s="114">
        <v>8742.2222222222226</v>
      </c>
      <c r="FF11" s="114">
        <v>6835.5555555555557</v>
      </c>
      <c r="FG11" s="114">
        <v>28.895555555555557</v>
      </c>
      <c r="FH11" s="115">
        <v>260.06</v>
      </c>
      <c r="FI11" s="116"/>
      <c r="FJ11" s="118"/>
      <c r="FK11" s="118"/>
      <c r="FL11" s="118"/>
      <c r="FM11" s="118"/>
      <c r="FN11" s="118"/>
      <c r="FO11" s="118"/>
      <c r="FP11" s="118"/>
      <c r="FQ11" s="118"/>
      <c r="FR11" s="118"/>
      <c r="FS11" s="118"/>
      <c r="FT11" s="118"/>
      <c r="FU11" s="118"/>
      <c r="FV11" s="118"/>
      <c r="FW11" s="118"/>
      <c r="FX11" s="118"/>
      <c r="FY11" s="118"/>
      <c r="FZ11" s="118"/>
      <c r="GA11" s="118"/>
      <c r="GB11" s="118"/>
      <c r="GC11" s="118"/>
      <c r="GD11" s="118"/>
      <c r="GE11" s="118"/>
      <c r="GF11" s="118"/>
      <c r="GG11" s="118"/>
      <c r="GH11" s="118"/>
      <c r="GI11" s="118"/>
      <c r="GJ11" s="118"/>
      <c r="GK11" s="118"/>
      <c r="GL11" s="118"/>
      <c r="GM11" s="118"/>
      <c r="GN11" s="118"/>
      <c r="GO11" s="118"/>
      <c r="GP11" s="117"/>
    </row>
    <row r="12" spans="1:198" x14ac:dyDescent="0.2">
      <c r="A12" s="471" t="s">
        <v>6</v>
      </c>
      <c r="B12" s="471"/>
      <c r="C12" s="471"/>
      <c r="D12" s="471"/>
      <c r="E12" s="127"/>
      <c r="F12" s="121">
        <v>171.66666666666666</v>
      </c>
      <c r="G12" s="121"/>
      <c r="H12" s="121"/>
      <c r="I12" s="127"/>
      <c r="J12" s="121">
        <v>2239.2857142857142</v>
      </c>
      <c r="K12" s="121"/>
      <c r="L12" s="121"/>
      <c r="M12" s="127"/>
      <c r="N12" s="121">
        <v>327.38095238095241</v>
      </c>
      <c r="O12" s="121"/>
      <c r="P12" s="121"/>
      <c r="Q12" s="127"/>
      <c r="R12" s="121">
        <v>4671.2857142857147</v>
      </c>
      <c r="S12" s="121"/>
      <c r="T12" s="121"/>
      <c r="U12" s="126">
        <v>234910</v>
      </c>
      <c r="V12" s="121">
        <v>7830.333333333333</v>
      </c>
      <c r="W12" s="121"/>
      <c r="X12" s="121">
        <v>7.8592916666666666</v>
      </c>
      <c r="Y12" s="121">
        <v>8.1110000000000007</v>
      </c>
      <c r="Z12" s="121">
        <v>7.5509999999999993</v>
      </c>
      <c r="AA12" s="121">
        <v>1247.7111111111112</v>
      </c>
      <c r="AB12" s="121">
        <v>1.1816527777777779</v>
      </c>
      <c r="AC12" s="121"/>
      <c r="AD12" s="121"/>
      <c r="AE12" s="121">
        <v>0.9930972222222223</v>
      </c>
      <c r="AF12" s="121"/>
      <c r="AG12" s="121"/>
      <c r="AH12" s="121"/>
      <c r="AI12" s="121"/>
      <c r="AJ12" s="121"/>
      <c r="AK12" s="121"/>
      <c r="AL12" s="121">
        <v>13388061.6</v>
      </c>
      <c r="AM12" s="121">
        <v>12757.380952380952</v>
      </c>
      <c r="AN12" s="91">
        <v>1.6412402449085357</v>
      </c>
      <c r="AO12" s="121">
        <v>324128.03999999998</v>
      </c>
      <c r="AP12" s="121">
        <v>288.16666666666669</v>
      </c>
      <c r="AQ12" s="121"/>
      <c r="AR12" s="121">
        <v>185.38888888888889</v>
      </c>
      <c r="AS12" s="121">
        <v>173017.60000000001</v>
      </c>
      <c r="AT12" s="121">
        <v>102.77777777777777</v>
      </c>
      <c r="AU12" s="121">
        <v>82781.8</v>
      </c>
      <c r="AV12" s="121">
        <v>46.555555555555557</v>
      </c>
      <c r="AW12" s="121">
        <v>75730.039999999994</v>
      </c>
      <c r="AX12" s="121">
        <v>56.888888888888886</v>
      </c>
      <c r="AY12" s="121">
        <v>8846737.9600000009</v>
      </c>
      <c r="AZ12" s="121">
        <v>3421.5</v>
      </c>
      <c r="BA12" s="121">
        <v>8656615.5600000005</v>
      </c>
      <c r="BB12" s="121">
        <v>8026.0952380952385</v>
      </c>
      <c r="BC12" s="121">
        <v>420652.04</v>
      </c>
      <c r="BD12" s="121">
        <v>562.90476190476193</v>
      </c>
      <c r="BE12" s="121">
        <v>138746.20000000001</v>
      </c>
      <c r="BF12" s="121">
        <v>83.5</v>
      </c>
      <c r="BG12" s="121" t="e">
        <v>#DIV/0!</v>
      </c>
      <c r="BH12" s="121">
        <v>7379.6904761904761</v>
      </c>
      <c r="BI12" s="121" t="e">
        <v>#DIV/0!</v>
      </c>
      <c r="BJ12" s="121" t="e">
        <v>#DIV/0!</v>
      </c>
      <c r="BK12" s="121" t="e">
        <v>#DIV/0!</v>
      </c>
      <c r="BL12" s="121" t="e">
        <v>#DIV/0!</v>
      </c>
      <c r="BM12" s="121" t="e">
        <v>#DIV/0!</v>
      </c>
      <c r="BN12" s="121">
        <v>1493920.64</v>
      </c>
      <c r="BO12" s="121">
        <v>866.90476190476193</v>
      </c>
      <c r="BP12" s="121">
        <v>808520.72</v>
      </c>
      <c r="BQ12" s="121">
        <v>914.71428571428567</v>
      </c>
      <c r="BR12" s="121">
        <v>2600480.4</v>
      </c>
      <c r="BS12" s="121">
        <v>2494.6190476190477</v>
      </c>
      <c r="BT12" s="121">
        <v>4902765.08</v>
      </c>
      <c r="BU12" s="121">
        <v>4276.2380952380954</v>
      </c>
      <c r="BV12" s="121">
        <v>1858.8</v>
      </c>
      <c r="BW12" s="121">
        <v>2</v>
      </c>
      <c r="BX12" s="121">
        <v>209.52380952380952</v>
      </c>
      <c r="BY12" s="121">
        <v>20883.5</v>
      </c>
      <c r="BZ12" s="121">
        <v>1.0476190476190477</v>
      </c>
      <c r="CA12" s="121">
        <v>7.7592000000000008</v>
      </c>
      <c r="CB12" s="121">
        <v>1.2094799999999999</v>
      </c>
      <c r="CC12" s="121">
        <v>28.08</v>
      </c>
      <c r="CD12" s="121">
        <v>641.6</v>
      </c>
      <c r="CE12" s="121">
        <v>639.6</v>
      </c>
      <c r="CF12" s="121">
        <v>4.5340000000000007</v>
      </c>
      <c r="CG12" s="121">
        <v>0.46592</v>
      </c>
      <c r="CH12" s="121">
        <v>1.0935999999999999</v>
      </c>
      <c r="CI12" s="121">
        <v>344.16666666666669</v>
      </c>
      <c r="CJ12" s="121">
        <v>876.5</v>
      </c>
      <c r="CK12" s="121">
        <v>354</v>
      </c>
      <c r="CL12" s="121">
        <v>77.736666666666665</v>
      </c>
      <c r="CM12" s="121">
        <v>47.900000000000006</v>
      </c>
      <c r="CN12" s="121">
        <v>5</v>
      </c>
      <c r="CO12" s="121">
        <v>64.25</v>
      </c>
      <c r="CP12" s="121">
        <v>135</v>
      </c>
      <c r="CQ12" s="121">
        <v>410</v>
      </c>
      <c r="CR12" s="121">
        <v>352</v>
      </c>
      <c r="CS12" s="121">
        <v>135</v>
      </c>
      <c r="CT12" s="121">
        <v>7.26</v>
      </c>
      <c r="CU12" s="121">
        <v>2.8</v>
      </c>
      <c r="CV12" s="121">
        <v>0.02</v>
      </c>
      <c r="CW12" s="121">
        <v>0.16</v>
      </c>
      <c r="CX12" s="121" t="e">
        <v>#DIV/0!</v>
      </c>
      <c r="CY12" s="121" t="e">
        <v>#DIV/0!</v>
      </c>
      <c r="CZ12" s="121" t="e">
        <v>#DIV/0!</v>
      </c>
      <c r="DA12" s="121" t="e">
        <v>#DIV/0!</v>
      </c>
      <c r="DB12" s="121" t="e">
        <v>#DIV/0!</v>
      </c>
      <c r="DC12" s="121" t="e">
        <v>#DIV/0!</v>
      </c>
      <c r="DD12" s="121" t="e">
        <v>#DIV/0!</v>
      </c>
      <c r="DE12" s="121">
        <v>3.2166666666666668</v>
      </c>
      <c r="DF12" s="121">
        <v>15</v>
      </c>
      <c r="DG12" s="121">
        <v>5.7</v>
      </c>
      <c r="DH12" s="121">
        <v>3.6</v>
      </c>
      <c r="DI12" s="121">
        <v>3.74</v>
      </c>
      <c r="DJ12" s="121">
        <v>6.2</v>
      </c>
      <c r="DK12" s="121">
        <v>0.27300000000000002</v>
      </c>
      <c r="DL12" s="121">
        <v>3.1150000000000002</v>
      </c>
      <c r="DM12" s="121">
        <v>8.0549999999999997</v>
      </c>
      <c r="DN12" s="121">
        <v>85.293499999999995</v>
      </c>
      <c r="DO12" s="121">
        <v>0.28899999999999998</v>
      </c>
      <c r="DP12" s="121">
        <v>141</v>
      </c>
      <c r="DQ12" s="121">
        <v>1.83</v>
      </c>
      <c r="DR12" s="121">
        <v>0.85499999999999998</v>
      </c>
      <c r="DS12" s="121">
        <v>5</v>
      </c>
      <c r="DT12" s="121">
        <v>9.7140000000000004</v>
      </c>
      <c r="DU12" s="121" t="e">
        <v>#DIV/0!</v>
      </c>
      <c r="DV12" s="121" t="e">
        <v>#DIV/0!</v>
      </c>
      <c r="DW12" s="121" t="e">
        <v>#DIV/0!</v>
      </c>
      <c r="DX12" s="121" t="e">
        <v>#DIV/0!</v>
      </c>
      <c r="DY12" s="121" t="e">
        <v>#DIV/0!</v>
      </c>
      <c r="DZ12" s="121" t="e">
        <v>#DIV/0!</v>
      </c>
      <c r="EA12" s="121" t="e">
        <v>#DIV/0!</v>
      </c>
      <c r="EB12" s="121" t="e">
        <v>#DIV/0!</v>
      </c>
      <c r="EC12" s="121">
        <v>6.2399999999999993</v>
      </c>
      <c r="ED12" s="121">
        <v>71.63666666666667</v>
      </c>
      <c r="EE12" s="121">
        <v>2.2199999999999998</v>
      </c>
      <c r="EF12" s="121">
        <v>65.545000000000002</v>
      </c>
      <c r="EG12" s="121" t="e">
        <v>#DIV/0!</v>
      </c>
      <c r="EH12" s="121">
        <v>17.873333333333335</v>
      </c>
      <c r="EI12" s="121">
        <v>75.646666666666661</v>
      </c>
      <c r="EJ12" s="121" t="e">
        <v>#DIV/0!</v>
      </c>
      <c r="EK12" s="121" t="e">
        <v>#DIV/0!</v>
      </c>
      <c r="EL12" s="121" t="e">
        <v>#DIV/0!</v>
      </c>
      <c r="EM12" s="121" t="e">
        <v>#DIV/0!</v>
      </c>
      <c r="EN12" s="121" t="e">
        <v>#DIV/0!</v>
      </c>
      <c r="EO12" s="121" t="e">
        <v>#DIV/0!</v>
      </c>
      <c r="EP12" s="121" t="e">
        <v>#DIV/0!</v>
      </c>
      <c r="EQ12" s="121" t="e">
        <v>#DIV/0!</v>
      </c>
      <c r="ER12" s="121" t="e">
        <v>#DIV/0!</v>
      </c>
      <c r="ES12" s="121" t="e">
        <v>#DIV/0!</v>
      </c>
      <c r="ET12" s="121" t="e">
        <v>#DIV/0!</v>
      </c>
      <c r="EU12" s="121" t="e">
        <v>#DIV/0!</v>
      </c>
      <c r="EV12" s="121">
        <v>356</v>
      </c>
      <c r="EW12" s="121">
        <v>613.33333333333337</v>
      </c>
      <c r="EX12" s="121"/>
      <c r="EY12" s="121">
        <v>29.173333333333332</v>
      </c>
      <c r="EZ12" s="121">
        <v>76</v>
      </c>
      <c r="FA12" s="121">
        <v>5533.333333333333</v>
      </c>
      <c r="FB12" s="121">
        <v>4306.666666666667</v>
      </c>
      <c r="FC12" s="121">
        <v>5243.333333333333</v>
      </c>
      <c r="FD12" s="121">
        <v>4010</v>
      </c>
      <c r="FE12" s="121">
        <v>8860</v>
      </c>
      <c r="FF12" s="121">
        <v>6640</v>
      </c>
      <c r="FG12" s="121" t="e">
        <v>#DIV/0!</v>
      </c>
      <c r="FH12" s="122">
        <v>0</v>
      </c>
      <c r="FI12" s="123"/>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4"/>
    </row>
    <row r="24" spans="1:90" ht="15" thickBot="1" x14ac:dyDescent="0.25"/>
    <row r="25" spans="1:90" s="20" customFormat="1" ht="45.75" customHeight="1" thickBot="1" x14ac:dyDescent="0.25">
      <c r="A25" s="88" t="s">
        <v>4</v>
      </c>
      <c r="B25" s="472" t="s">
        <v>108</v>
      </c>
      <c r="C25" s="473"/>
      <c r="D25" s="474" t="s">
        <v>103</v>
      </c>
      <c r="E25" s="475"/>
      <c r="F25" s="476" t="s">
        <v>121</v>
      </c>
      <c r="G25" s="477"/>
      <c r="H25" s="477"/>
      <c r="I25" s="477"/>
      <c r="J25" s="477"/>
      <c r="K25" s="477"/>
      <c r="L25" s="477"/>
      <c r="M25" s="477"/>
      <c r="N25" s="477"/>
      <c r="O25" s="477"/>
      <c r="P25" s="477"/>
      <c r="Q25" s="477"/>
      <c r="R25" s="477"/>
      <c r="S25" s="477"/>
      <c r="T25" s="477"/>
      <c r="U25" s="477"/>
      <c r="V25" s="477"/>
      <c r="W25" s="477"/>
      <c r="X25" s="477"/>
      <c r="Y25" s="477"/>
      <c r="Z25" s="477"/>
      <c r="AA25" s="478"/>
      <c r="AB25" s="479" t="s">
        <v>129</v>
      </c>
      <c r="AC25" s="479"/>
      <c r="AD25" s="479"/>
      <c r="AE25" s="479"/>
      <c r="AF25" s="479"/>
      <c r="AG25" s="479"/>
      <c r="AH25" s="479"/>
      <c r="AI25" s="479"/>
      <c r="AJ25" s="479"/>
      <c r="AK25" s="479"/>
      <c r="AL25" s="479"/>
      <c r="AM25" s="479"/>
      <c r="AN25" s="479"/>
      <c r="AO25" s="479"/>
      <c r="AP25" s="479"/>
      <c r="AQ25" s="479"/>
      <c r="AR25" s="479"/>
      <c r="AS25" s="479"/>
      <c r="AT25" s="479"/>
      <c r="AU25" s="479"/>
      <c r="AV25" s="36" t="s">
        <v>55</v>
      </c>
      <c r="AW25" s="480" t="s">
        <v>53</v>
      </c>
      <c r="AX25" s="36" t="s">
        <v>54</v>
      </c>
      <c r="AY25" s="480" t="s">
        <v>56</v>
      </c>
      <c r="AZ25" s="36" t="s">
        <v>57</v>
      </c>
      <c r="BA25" s="458" t="s">
        <v>58</v>
      </c>
      <c r="BB25" s="460" t="s">
        <v>130</v>
      </c>
      <c r="BC25" s="461"/>
      <c r="BD25" s="85"/>
      <c r="BE25" s="86"/>
      <c r="BF25" s="43"/>
      <c r="BG25" s="85"/>
      <c r="BH25" s="86"/>
      <c r="BI25" s="43"/>
      <c r="BJ25" s="462" t="s">
        <v>122</v>
      </c>
      <c r="BK25" s="463"/>
      <c r="BL25" s="463"/>
      <c r="BM25" s="463"/>
      <c r="BN25" s="463"/>
      <c r="BO25" s="463"/>
      <c r="BP25" s="464"/>
      <c r="BQ25" s="36" t="s">
        <v>52</v>
      </c>
      <c r="BR25" s="30"/>
      <c r="BS25" s="30"/>
      <c r="BT25" s="30"/>
      <c r="BU25" s="30"/>
      <c r="BV25" s="30"/>
      <c r="BW25" s="30"/>
      <c r="BX25" s="30"/>
      <c r="BY25" s="30"/>
      <c r="BZ25" s="30"/>
      <c r="CA25" s="30"/>
      <c r="CB25" s="30"/>
      <c r="CC25" s="30"/>
      <c r="CD25" s="30"/>
      <c r="CE25" s="30"/>
      <c r="CF25" s="30"/>
      <c r="CG25" s="30"/>
      <c r="CH25" s="30"/>
      <c r="CI25" s="30"/>
      <c r="CJ25" s="30"/>
      <c r="CK25" s="30"/>
      <c r="CL25" s="31"/>
    </row>
    <row r="26" spans="1:90" s="20" customFormat="1" ht="23.25" thickBot="1" x14ac:dyDescent="0.25">
      <c r="A26" s="35"/>
      <c r="B26" s="44" t="s">
        <v>123</v>
      </c>
      <c r="C26" s="45" t="s">
        <v>124</v>
      </c>
      <c r="D26" s="51" t="s">
        <v>49</v>
      </c>
      <c r="E26" s="51" t="s">
        <v>34</v>
      </c>
      <c r="F26" s="52" t="s">
        <v>11</v>
      </c>
      <c r="G26" s="53" t="s">
        <v>12</v>
      </c>
      <c r="H26" s="54" t="s">
        <v>13</v>
      </c>
      <c r="I26" s="53" t="s">
        <v>14</v>
      </c>
      <c r="J26" s="53" t="s">
        <v>105</v>
      </c>
      <c r="K26" s="53" t="s">
        <v>15</v>
      </c>
      <c r="L26" s="53" t="s">
        <v>16</v>
      </c>
      <c r="M26" s="53" t="s">
        <v>17</v>
      </c>
      <c r="N26" s="53" t="s">
        <v>18</v>
      </c>
      <c r="O26" s="53" t="s">
        <v>19</v>
      </c>
      <c r="P26" s="53" t="s">
        <v>20</v>
      </c>
      <c r="Q26" s="53" t="s">
        <v>21</v>
      </c>
      <c r="R26" s="53" t="s">
        <v>22</v>
      </c>
      <c r="S26" s="53" t="s">
        <v>23</v>
      </c>
      <c r="T26" s="53" t="s">
        <v>24</v>
      </c>
      <c r="U26" s="53" t="s">
        <v>25</v>
      </c>
      <c r="V26" s="53" t="s">
        <v>26</v>
      </c>
      <c r="W26" s="53" t="s">
        <v>27</v>
      </c>
      <c r="X26" s="53" t="s">
        <v>28</v>
      </c>
      <c r="Y26" s="53" t="s">
        <v>29</v>
      </c>
      <c r="Z26" s="55" t="s">
        <v>30</v>
      </c>
      <c r="AA26" s="38" t="s">
        <v>31</v>
      </c>
      <c r="AB26" s="56" t="s">
        <v>35</v>
      </c>
      <c r="AC26" s="57" t="s">
        <v>11</v>
      </c>
      <c r="AD26" s="53" t="s">
        <v>12</v>
      </c>
      <c r="AE26" s="53" t="s">
        <v>13</v>
      </c>
      <c r="AF26" s="53" t="s">
        <v>18</v>
      </c>
      <c r="AG26" s="53" t="s">
        <v>17</v>
      </c>
      <c r="AH26" s="53" t="s">
        <v>14</v>
      </c>
      <c r="AI26" s="53" t="s">
        <v>36</v>
      </c>
      <c r="AJ26" s="53" t="s">
        <v>37</v>
      </c>
      <c r="AK26" s="57" t="s">
        <v>38</v>
      </c>
      <c r="AL26" s="57" t="s">
        <v>32</v>
      </c>
      <c r="AM26" s="53" t="s">
        <v>16</v>
      </c>
      <c r="AN26" s="57" t="s">
        <v>39</v>
      </c>
      <c r="AO26" s="57" t="s">
        <v>34</v>
      </c>
      <c r="AP26" s="53" t="s">
        <v>33</v>
      </c>
      <c r="AQ26" s="53" t="s">
        <v>23</v>
      </c>
      <c r="AR26" s="57" t="s">
        <v>26</v>
      </c>
      <c r="AS26" s="57" t="s">
        <v>40</v>
      </c>
      <c r="AT26" s="57" t="s">
        <v>41</v>
      </c>
      <c r="AU26" s="55" t="s">
        <v>84</v>
      </c>
      <c r="AV26" s="58"/>
      <c r="AW26" s="481"/>
      <c r="AX26" s="37"/>
      <c r="AY26" s="482"/>
      <c r="AZ26" s="37"/>
      <c r="BA26" s="459"/>
      <c r="BB26" s="46" t="s">
        <v>131</v>
      </c>
      <c r="BC26" s="87" t="s">
        <v>124</v>
      </c>
      <c r="BD26" s="47" t="s">
        <v>13</v>
      </c>
      <c r="BE26" s="48" t="s">
        <v>20</v>
      </c>
      <c r="BF26" s="43" t="s">
        <v>45</v>
      </c>
      <c r="BG26" s="49" t="s">
        <v>13</v>
      </c>
      <c r="BH26" s="50" t="s">
        <v>20</v>
      </c>
      <c r="BI26" s="39" t="s">
        <v>45</v>
      </c>
      <c r="BJ26" s="34" t="s">
        <v>46</v>
      </c>
      <c r="BK26" s="32" t="s">
        <v>47</v>
      </c>
      <c r="BL26" s="33" t="s">
        <v>48</v>
      </c>
      <c r="BM26" s="59" t="s">
        <v>16</v>
      </c>
      <c r="BN26" s="59" t="s">
        <v>14</v>
      </c>
      <c r="BO26" s="60" t="s">
        <v>18</v>
      </c>
      <c r="BP26" s="33" t="s">
        <v>31</v>
      </c>
      <c r="BQ26" s="61"/>
      <c r="BR26" s="30"/>
      <c r="BS26" s="30"/>
      <c r="BT26" s="30"/>
      <c r="BU26" s="30"/>
      <c r="BV26" s="30"/>
      <c r="BW26" s="30"/>
      <c r="BX26" s="30"/>
      <c r="BY26" s="30"/>
      <c r="BZ26" s="30"/>
      <c r="CA26" s="30"/>
      <c r="CB26" s="30"/>
      <c r="CC26" s="30"/>
      <c r="CD26" s="30"/>
      <c r="CE26" s="30"/>
      <c r="CF26" s="30"/>
      <c r="CG26" s="30"/>
      <c r="CH26" s="30"/>
      <c r="CI26" s="30"/>
      <c r="CJ26" s="30"/>
      <c r="CK26" s="30"/>
      <c r="CL26" s="31"/>
    </row>
    <row r="27" spans="1:90" s="20" customFormat="1" x14ac:dyDescent="0.2">
      <c r="A27" s="67" t="s">
        <v>135</v>
      </c>
      <c r="B27" s="45"/>
      <c r="C27" s="45"/>
      <c r="D27" s="68"/>
      <c r="E27" s="45"/>
      <c r="F27" s="83">
        <v>460</v>
      </c>
      <c r="G27" s="84">
        <v>920</v>
      </c>
      <c r="H27" s="84">
        <v>500</v>
      </c>
      <c r="I27" s="84">
        <v>55</v>
      </c>
      <c r="J27" s="84"/>
      <c r="K27" s="84"/>
      <c r="L27" s="84">
        <v>15</v>
      </c>
      <c r="M27" s="84">
        <v>70</v>
      </c>
      <c r="N27" s="53"/>
      <c r="O27" s="53"/>
      <c r="P27" s="53"/>
      <c r="Q27" s="53"/>
      <c r="R27" s="53"/>
      <c r="S27" s="53"/>
      <c r="T27" s="53"/>
      <c r="U27" s="53"/>
      <c r="V27" s="53"/>
      <c r="W27" s="53"/>
      <c r="X27" s="53"/>
      <c r="Y27" s="53"/>
      <c r="Z27" s="55"/>
      <c r="AA27" s="69"/>
      <c r="AB27" s="56"/>
      <c r="AC27" s="57"/>
      <c r="AD27" s="53"/>
      <c r="AE27" s="53"/>
      <c r="AF27" s="53"/>
      <c r="AG27" s="53"/>
      <c r="AH27" s="53"/>
      <c r="AI27" s="53"/>
      <c r="AJ27" s="53"/>
      <c r="AK27" s="57"/>
      <c r="AL27" s="57"/>
      <c r="AM27" s="53"/>
      <c r="AN27" s="57"/>
      <c r="AO27" s="57"/>
      <c r="AP27" s="53"/>
      <c r="AQ27" s="53"/>
      <c r="AR27" s="57"/>
      <c r="AS27" s="57"/>
      <c r="AT27" s="57"/>
      <c r="AU27" s="70"/>
      <c r="AV27" s="58"/>
      <c r="AW27" s="71"/>
      <c r="AX27" s="72"/>
      <c r="AY27" s="71"/>
      <c r="AZ27" s="72"/>
      <c r="BA27" s="71"/>
      <c r="BB27" s="73"/>
      <c r="BC27" s="73"/>
      <c r="BD27" s="74"/>
      <c r="BE27" s="75"/>
      <c r="BF27" s="76"/>
      <c r="BG27" s="77"/>
      <c r="BH27" s="78"/>
      <c r="BI27" s="79"/>
      <c r="BJ27" s="80"/>
      <c r="BK27" s="81"/>
      <c r="BL27" s="69"/>
      <c r="BM27" s="82"/>
      <c r="BN27" s="59"/>
      <c r="BO27" s="60"/>
      <c r="BP27" s="69"/>
      <c r="BQ27" s="61"/>
      <c r="BR27" s="30"/>
      <c r="BS27" s="30"/>
      <c r="BT27" s="30"/>
      <c r="BU27" s="30"/>
      <c r="BV27" s="30"/>
      <c r="BW27" s="30"/>
      <c r="BX27" s="30"/>
      <c r="BY27" s="30"/>
      <c r="BZ27" s="30"/>
      <c r="CA27" s="30"/>
      <c r="CB27" s="30"/>
      <c r="CC27" s="30"/>
      <c r="CD27" s="30"/>
      <c r="CE27" s="30"/>
      <c r="CF27" s="30"/>
      <c r="CG27" s="30"/>
      <c r="CH27" s="30"/>
      <c r="CI27" s="30"/>
      <c r="CJ27" s="30"/>
      <c r="CK27" s="30"/>
      <c r="CL27" s="31"/>
    </row>
    <row r="28" spans="1:90" s="42" customFormat="1" x14ac:dyDescent="0.2">
      <c r="B28" s="42">
        <f>U7</f>
        <v>267755</v>
      </c>
      <c r="C28" s="42">
        <f>V7</f>
        <v>8637.2580645161288</v>
      </c>
      <c r="D28" s="42">
        <f>X7</f>
        <v>7.5186142857142855</v>
      </c>
      <c r="E28" s="42">
        <f>AA7</f>
        <v>1219.0214285714283</v>
      </c>
      <c r="F28" s="42">
        <f>CI7</f>
        <v>353.6</v>
      </c>
      <c r="G28" s="42">
        <f>CJ7</f>
        <v>791.5</v>
      </c>
      <c r="H28" s="42">
        <f>CK7</f>
        <v>363.1</v>
      </c>
      <c r="I28" s="42">
        <f>CM7</f>
        <v>45.55</v>
      </c>
      <c r="J28" s="42">
        <f>CO7</f>
        <v>45.5</v>
      </c>
      <c r="K28" s="42">
        <f>CS7</f>
        <v>169</v>
      </c>
      <c r="L28" s="42">
        <f>CT7</f>
        <v>6.92</v>
      </c>
      <c r="M28" s="42">
        <f>CL7</f>
        <v>67.557500000000005</v>
      </c>
      <c r="O28" s="42">
        <f>CN7</f>
        <v>8.5</v>
      </c>
      <c r="P28" s="42">
        <f>CR7</f>
        <v>336</v>
      </c>
      <c r="Q28" s="42">
        <f>CP7</f>
        <v>72</v>
      </c>
      <c r="R28" s="42">
        <f>CQ7</f>
        <v>193</v>
      </c>
      <c r="S28" s="42">
        <f>CU7</f>
        <v>1.8</v>
      </c>
      <c r="U28" s="42">
        <f>CW7</f>
        <v>0.32</v>
      </c>
      <c r="V28" s="42">
        <f>CV7</f>
        <v>0.02</v>
      </c>
      <c r="W28" s="42">
        <f>CY7</f>
        <v>850</v>
      </c>
      <c r="X28" s="42">
        <f>CX7</f>
        <v>46</v>
      </c>
      <c r="Y28" s="42">
        <f>DC7</f>
        <v>180</v>
      </c>
      <c r="Z28" s="42">
        <f>DD7</f>
        <v>310</v>
      </c>
      <c r="AB28" s="42">
        <f>DH7</f>
        <v>1</v>
      </c>
      <c r="AC28" s="42">
        <f>DE7</f>
        <v>3.8133333333333335</v>
      </c>
      <c r="AD28" s="42">
        <f>DF7</f>
        <v>17.566666666666666</v>
      </c>
      <c r="AE28" s="42">
        <f>DG7</f>
        <v>3.9433333333333329</v>
      </c>
      <c r="AF28" s="42">
        <f>DT7</f>
        <v>22.02</v>
      </c>
      <c r="AG28" s="42">
        <f>DL7</f>
        <v>32.04</v>
      </c>
      <c r="AH28" s="42">
        <f>DI7</f>
        <v>7.8566666666666665</v>
      </c>
      <c r="AI28" s="42">
        <f>DK7</f>
        <v>0.54700000000000004</v>
      </c>
      <c r="AJ28" s="42">
        <f>DJ7</f>
        <v>9.5333333333333332</v>
      </c>
      <c r="AK28" s="42">
        <f>DN7</f>
        <v>89.953999999999994</v>
      </c>
      <c r="AL28" s="42">
        <f>גיליון1!DP7</f>
        <v>192</v>
      </c>
      <c r="AM28" s="42">
        <f>DQ7</f>
        <v>4.5999999999999996</v>
      </c>
      <c r="AN28" s="42">
        <f>DO7</f>
        <v>0.2</v>
      </c>
      <c r="AO28" s="42">
        <f>DR7</f>
        <v>1.0620000000000001</v>
      </c>
      <c r="AP28" s="42">
        <f>DS7</f>
        <v>5</v>
      </c>
      <c r="AQ28" s="42">
        <f>DU7</f>
        <v>0.08</v>
      </c>
      <c r="AR28" s="42">
        <f>DV7</f>
        <v>0.02</v>
      </c>
      <c r="AS28" s="42">
        <f>DZ7</f>
        <v>0.2</v>
      </c>
      <c r="AT28" s="42">
        <f>DY7</f>
        <v>3.19</v>
      </c>
      <c r="AU28" s="42">
        <f>DW7</f>
        <v>7.8</v>
      </c>
      <c r="AV28" s="42">
        <f>BI7</f>
        <v>5.924964285714287</v>
      </c>
      <c r="AW28" s="42">
        <f>CF7</f>
        <v>3.6827857142857146</v>
      </c>
      <c r="AX28" s="42">
        <f>BJ7</f>
        <v>0.60949285714285717</v>
      </c>
      <c r="AY28" s="42">
        <f>CG7</f>
        <v>0.48628571428571427</v>
      </c>
      <c r="AZ28" s="42">
        <f>BK7</f>
        <v>1.3119842857142856</v>
      </c>
      <c r="BA28" s="42">
        <f>CH7</f>
        <v>1.2235714285714285</v>
      </c>
      <c r="BC28" s="42">
        <f>BB7</f>
        <v>7956.4047619047615</v>
      </c>
      <c r="BD28" s="42">
        <f>FA7</f>
        <v>6077.7777777777774</v>
      </c>
      <c r="BE28" s="42">
        <f>FB7</f>
        <v>4888.8888888888887</v>
      </c>
      <c r="BF28" s="42">
        <f>CD7</f>
        <v>662.8</v>
      </c>
      <c r="BG28" s="42">
        <f>FC7</f>
        <v>5915.5555555555557</v>
      </c>
      <c r="BH28" s="42">
        <f>FD7</f>
        <v>4766.666666666667</v>
      </c>
      <c r="BI28" s="42">
        <f>CE7</f>
        <v>665.6</v>
      </c>
      <c r="BJ28" s="42">
        <f>EH7</f>
        <v>17.282500000000002</v>
      </c>
      <c r="BK28" s="42">
        <f t="shared" ref="BK28" si="0">EI7</f>
        <v>74.818749999999994</v>
      </c>
      <c r="BL28" s="42" t="e">
        <f>EM7</f>
        <v>#DIV/0!</v>
      </c>
      <c r="BM28" s="42" t="e">
        <f>EL7</f>
        <v>#DIV/0!</v>
      </c>
      <c r="BN28" s="42" t="e">
        <f>EK7</f>
        <v>#DIV/0!</v>
      </c>
      <c r="BO28" s="42" t="e">
        <f>EJ7</f>
        <v>#DIV/0!</v>
      </c>
      <c r="BP28" s="42" t="e">
        <f>EN7</f>
        <v>#DIV/0!</v>
      </c>
      <c r="BQ28" s="42">
        <f>FH7</f>
        <v>421.99999999999994</v>
      </c>
    </row>
    <row r="29" spans="1:90" x14ac:dyDescent="0.2">
      <c r="A29" s="42"/>
      <c r="B29" s="42">
        <f t="shared" ref="B29:C29" si="1">U8</f>
        <v>236178</v>
      </c>
      <c r="C29" s="42">
        <f t="shared" si="1"/>
        <v>8434.9285714285706</v>
      </c>
      <c r="D29" s="42">
        <f t="shared" ref="D29:D36" si="2">X8</f>
        <v>7.609630769230769</v>
      </c>
      <c r="E29" s="42">
        <f t="shared" ref="E29:E36" si="3">AA8</f>
        <v>1217.896153846154</v>
      </c>
      <c r="F29" s="42">
        <f t="shared" ref="F29:H29" si="4">CI8</f>
        <v>371.3</v>
      </c>
      <c r="G29" s="42">
        <f t="shared" si="4"/>
        <v>866.4</v>
      </c>
      <c r="H29" s="42">
        <f t="shared" si="4"/>
        <v>311.60000000000002</v>
      </c>
      <c r="I29" s="42">
        <f t="shared" ref="I29:I36" si="5">CM8</f>
        <v>34.9</v>
      </c>
      <c r="J29" s="42">
        <f t="shared" ref="J29:J36" si="6">CO8</f>
        <v>17.25</v>
      </c>
      <c r="K29" s="42">
        <f t="shared" ref="K29:L29" si="7">CS8</f>
        <v>180</v>
      </c>
      <c r="L29" s="42" t="e">
        <f t="shared" si="7"/>
        <v>#DIV/0!</v>
      </c>
      <c r="M29" s="42">
        <f t="shared" ref="M29:M36" si="8">CL8</f>
        <v>50.316666666666663</v>
      </c>
      <c r="N29" s="42"/>
      <c r="O29" s="42">
        <f t="shared" ref="O29:O36" si="9">CN8</f>
        <v>5</v>
      </c>
      <c r="P29" s="42">
        <f t="shared" ref="P29:P36" si="10">CR8</f>
        <v>200</v>
      </c>
      <c r="Q29" s="42">
        <f t="shared" ref="Q29:R29" si="11">CP8</f>
        <v>140</v>
      </c>
      <c r="R29" s="42">
        <f t="shared" si="11"/>
        <v>230</v>
      </c>
      <c r="S29" s="42">
        <f t="shared" ref="S29:S36" si="12">CU8</f>
        <v>0.4</v>
      </c>
      <c r="T29" s="42"/>
      <c r="U29" s="42">
        <f t="shared" ref="U29:U36" si="13">CW8</f>
        <v>0.1</v>
      </c>
      <c r="V29" s="42">
        <f t="shared" ref="V29:V36" si="14">CV8</f>
        <v>0.02</v>
      </c>
      <c r="W29" s="42" t="e">
        <f t="shared" ref="W29:W36" si="15">CY8</f>
        <v>#DIV/0!</v>
      </c>
      <c r="X29" s="42" t="e">
        <f t="shared" ref="X29:X36" si="16">CX8</f>
        <v>#DIV/0!</v>
      </c>
      <c r="Y29" s="42" t="e">
        <f t="shared" ref="Y29:Z29" si="17">DC8</f>
        <v>#DIV/0!</v>
      </c>
      <c r="Z29" s="42" t="e">
        <f t="shared" si="17"/>
        <v>#DIV/0!</v>
      </c>
      <c r="AA29" s="42"/>
      <c r="AB29" s="42">
        <f t="shared" ref="AB29:AB36" si="18">DH8</f>
        <v>4.875</v>
      </c>
      <c r="AC29" s="42">
        <f t="shared" ref="AC29:AE29" si="19">DE8</f>
        <v>3.3624999999999998</v>
      </c>
      <c r="AD29" s="42">
        <f t="shared" si="19"/>
        <v>19.375</v>
      </c>
      <c r="AE29" s="42">
        <f t="shared" si="19"/>
        <v>4.0362499999999999</v>
      </c>
      <c r="AF29" s="42">
        <f t="shared" ref="AF29:AF36" si="20">DT8</f>
        <v>22.790000000000003</v>
      </c>
      <c r="AG29" s="42">
        <f t="shared" ref="AG29:AG36" si="21">DL8</f>
        <v>14.46</v>
      </c>
      <c r="AH29" s="42">
        <f t="shared" ref="AH29:AH36" si="22">DI8</f>
        <v>9.2025000000000006</v>
      </c>
      <c r="AI29" s="42">
        <f t="shared" ref="AI29:AI36" si="23">DK8</f>
        <v>3.2825000000000002</v>
      </c>
      <c r="AJ29" s="42">
        <f t="shared" ref="AJ29:AJ36" si="24">DJ8</f>
        <v>5.4275000000000011</v>
      </c>
      <c r="AK29" s="42">
        <f t="shared" ref="AK29:AK36" si="25">DN8</f>
        <v>103.82599999999999</v>
      </c>
      <c r="AL29" s="42">
        <f>גיליון1!DP8</f>
        <v>187</v>
      </c>
      <c r="AM29" s="42">
        <f t="shared" ref="AM29:AM36" si="26">DQ8</f>
        <v>3.72</v>
      </c>
      <c r="AN29" s="42">
        <f t="shared" ref="AN29:AN36" si="27">DO8</f>
        <v>0.2</v>
      </c>
      <c r="AO29" s="42">
        <f t="shared" ref="AO29:AP29" si="28">DR8</f>
        <v>1.08</v>
      </c>
      <c r="AP29" s="42">
        <f t="shared" si="28"/>
        <v>5</v>
      </c>
      <c r="AQ29" s="42" t="e">
        <f t="shared" ref="AQ29:AR29" si="29">DU8</f>
        <v>#DIV/0!</v>
      </c>
      <c r="AR29" s="42" t="e">
        <f t="shared" si="29"/>
        <v>#DIV/0!</v>
      </c>
      <c r="AS29" s="42" t="e">
        <f t="shared" ref="AS29:AS36" si="30">DZ8</f>
        <v>#DIV/0!</v>
      </c>
      <c r="AT29" s="42" t="e">
        <f t="shared" ref="AT29:AT36" si="31">DY8</f>
        <v>#DIV/0!</v>
      </c>
      <c r="AU29" s="42" t="e">
        <f t="shared" ref="AU29:AU36" si="32">DW8</f>
        <v>#DIV/0!</v>
      </c>
      <c r="AV29" s="42">
        <f t="shared" ref="AV29:AV36" si="33">BI8</f>
        <v>4.6213415384615377</v>
      </c>
      <c r="AW29" s="42">
        <f t="shared" ref="AW29:AW36" si="34">CF8</f>
        <v>5.1968181818181813</v>
      </c>
      <c r="AX29" s="42">
        <f t="shared" ref="AX29:AX36" si="35">BJ8</f>
        <v>0.70487846153846145</v>
      </c>
      <c r="AY29" s="42">
        <f t="shared" ref="AY29:AY36" si="36">CG8</f>
        <v>1.1552916666666666</v>
      </c>
      <c r="AZ29" s="42">
        <f t="shared" ref="AZ29:AZ36" si="37">BK8</f>
        <v>1.1268776923076922</v>
      </c>
      <c r="BA29" s="42">
        <f t="shared" ref="BA29:BA36" si="38">CH8</f>
        <v>1.1266666666666665</v>
      </c>
      <c r="BB29" s="42"/>
      <c r="BC29" s="42">
        <f t="shared" ref="BC29:BC36" si="39">BB8</f>
        <v>8444.9047619047615</v>
      </c>
      <c r="BD29" s="42">
        <f t="shared" ref="BD29:BE29" si="40">FA8</f>
        <v>5327.5</v>
      </c>
      <c r="BE29" s="42">
        <f t="shared" si="40"/>
        <v>4320</v>
      </c>
      <c r="BF29" s="42">
        <f t="shared" ref="BF29:BF36" si="41">CD8</f>
        <v>493.95833333333331</v>
      </c>
      <c r="BG29" s="42">
        <f t="shared" ref="BG29:BH29" si="42">FC8</f>
        <v>5302.5</v>
      </c>
      <c r="BH29" s="42">
        <f t="shared" si="42"/>
        <v>4117.5</v>
      </c>
      <c r="BI29" s="42">
        <f t="shared" ref="BI29:BI36" si="43">CE8</f>
        <v>500.20833333333331</v>
      </c>
      <c r="BJ29" s="42">
        <f t="shared" ref="BJ29:BJ36" si="44">EH8</f>
        <v>18.902000000000001</v>
      </c>
      <c r="BK29" s="42">
        <f t="shared" ref="BK29:BK36" si="45">EI8</f>
        <v>76.64800000000001</v>
      </c>
      <c r="BL29" s="42">
        <f t="shared" ref="BL29:BL36" si="46">EM8</f>
        <v>36000</v>
      </c>
      <c r="BM29" s="42">
        <f t="shared" ref="BM29:BM36" si="47">EL8</f>
        <v>3477</v>
      </c>
      <c r="BN29" s="42">
        <f t="shared" ref="BN29:BN36" si="48">EK8</f>
        <v>1471</v>
      </c>
      <c r="BO29" s="42">
        <f t="shared" ref="BO29:BO36" si="49">EJ8</f>
        <v>14022</v>
      </c>
      <c r="BP29" s="42">
        <f t="shared" ref="BP29:BP36" si="50">EN8</f>
        <v>1</v>
      </c>
      <c r="BQ29" s="42">
        <f t="shared" ref="BQ29:BQ36" si="51">FH8</f>
        <v>323.74</v>
      </c>
    </row>
    <row r="30" spans="1:90" x14ac:dyDescent="0.2">
      <c r="A30" s="42"/>
      <c r="B30" s="42">
        <f t="shared" ref="B30:C30" si="52">U9</f>
        <v>228160</v>
      </c>
      <c r="C30" s="42">
        <f t="shared" si="52"/>
        <v>7351.05</v>
      </c>
      <c r="D30" s="42">
        <f t="shared" si="2"/>
        <v>7.6057000000000006</v>
      </c>
      <c r="E30" s="42">
        <f t="shared" si="3"/>
        <v>1243.4742857142855</v>
      </c>
      <c r="F30" s="42">
        <f t="shared" ref="F30:H30" si="53">CI9</f>
        <v>350</v>
      </c>
      <c r="G30" s="42">
        <f t="shared" si="53"/>
        <v>856.44444444444446</v>
      </c>
      <c r="H30" s="42">
        <f t="shared" si="53"/>
        <v>358.22222222222223</v>
      </c>
      <c r="I30" s="42">
        <f>CM9</f>
        <v>43</v>
      </c>
      <c r="J30" s="42">
        <f t="shared" si="6"/>
        <v>50</v>
      </c>
      <c r="K30" s="42">
        <f t="shared" ref="K30:L30" si="54">CS9</f>
        <v>175</v>
      </c>
      <c r="L30" s="42">
        <f t="shared" si="54"/>
        <v>6.7</v>
      </c>
      <c r="M30" s="42">
        <f t="shared" si="8"/>
        <v>70.960000000000008</v>
      </c>
      <c r="N30" s="42"/>
      <c r="O30" s="42">
        <f t="shared" si="9"/>
        <v>5</v>
      </c>
      <c r="P30" s="42">
        <f t="shared" si="10"/>
        <v>370</v>
      </c>
      <c r="Q30" s="42">
        <f t="shared" ref="Q30:R30" si="55">CP9</f>
        <v>98</v>
      </c>
      <c r="R30" s="42">
        <f t="shared" si="55"/>
        <v>371</v>
      </c>
      <c r="S30" s="42">
        <f t="shared" si="12"/>
        <v>0.5</v>
      </c>
      <c r="T30" s="42"/>
      <c r="U30" s="42">
        <f t="shared" si="13"/>
        <v>0.26</v>
      </c>
      <c r="V30" s="42">
        <f t="shared" si="14"/>
        <v>0.02</v>
      </c>
      <c r="W30" s="42" t="e">
        <f t="shared" si="15"/>
        <v>#DIV/0!</v>
      </c>
      <c r="X30" s="42" t="e">
        <f t="shared" si="16"/>
        <v>#DIV/0!</v>
      </c>
      <c r="Y30" s="42" t="e">
        <f t="shared" ref="Y30:Z30" si="56">DC9</f>
        <v>#DIV/0!</v>
      </c>
      <c r="Z30" s="42" t="e">
        <f t="shared" si="56"/>
        <v>#DIV/0!</v>
      </c>
      <c r="AA30" s="42"/>
      <c r="AB30" s="42">
        <f t="shared" si="18"/>
        <v>1.6666666666666667</v>
      </c>
      <c r="AC30" s="42">
        <f t="shared" ref="AC30:AE30" si="57">DE9</f>
        <v>4.7333333333333343</v>
      </c>
      <c r="AD30" s="42">
        <f t="shared" si="57"/>
        <v>30.777777777777779</v>
      </c>
      <c r="AE30" s="42">
        <f t="shared" si="57"/>
        <v>4.3888888888888893</v>
      </c>
      <c r="AF30" s="42">
        <f t="shared" si="20"/>
        <v>11.304500000000001</v>
      </c>
      <c r="AG30" s="42">
        <f t="shared" si="21"/>
        <v>6.5766666666666671</v>
      </c>
      <c r="AH30" s="42">
        <f t="shared" si="22"/>
        <v>5.0266666666666664</v>
      </c>
      <c r="AI30" s="42">
        <f t="shared" si="23"/>
        <v>0.48633333333333328</v>
      </c>
      <c r="AJ30" s="42">
        <f t="shared" si="24"/>
        <v>5.0999999999999996</v>
      </c>
      <c r="AK30" s="42">
        <f t="shared" si="25"/>
        <v>108.8475</v>
      </c>
      <c r="AL30" s="42">
        <f>גיליון1!DP9</f>
        <v>178.5</v>
      </c>
      <c r="AM30" s="42">
        <f t="shared" si="26"/>
        <v>1.04</v>
      </c>
      <c r="AN30" s="42">
        <f t="shared" si="27"/>
        <v>0.28000000000000003</v>
      </c>
      <c r="AO30" s="42">
        <f t="shared" ref="AO30:AP30" si="58">DR9</f>
        <v>1.0149999999999999</v>
      </c>
      <c r="AP30" s="42">
        <f t="shared" si="58"/>
        <v>5</v>
      </c>
      <c r="AQ30" s="42" t="e">
        <f t="shared" ref="AQ30:AR30" si="59">DU9</f>
        <v>#DIV/0!</v>
      </c>
      <c r="AR30" s="42" t="e">
        <f t="shared" si="59"/>
        <v>#DIV/0!</v>
      </c>
      <c r="AS30" s="42" t="e">
        <f t="shared" si="30"/>
        <v>#DIV/0!</v>
      </c>
      <c r="AT30" s="42" t="e">
        <f t="shared" si="31"/>
        <v>#DIV/0!</v>
      </c>
      <c r="AU30" s="42" t="e">
        <f t="shared" si="32"/>
        <v>#DIV/0!</v>
      </c>
      <c r="AV30" s="42">
        <f t="shared" si="33"/>
        <v>4.9731057142857136</v>
      </c>
      <c r="AW30" s="42">
        <f t="shared" si="34"/>
        <v>3.9974074074074064</v>
      </c>
      <c r="AX30" s="42">
        <f t="shared" si="35"/>
        <v>1.0071614285714288</v>
      </c>
      <c r="AY30" s="42">
        <f t="shared" si="36"/>
        <v>0.72259259259259268</v>
      </c>
      <c r="AZ30" s="42">
        <f t="shared" si="37"/>
        <v>1.1411585714285715</v>
      </c>
      <c r="BA30" s="42">
        <f t="shared" si="38"/>
        <v>1.1481481481481479</v>
      </c>
      <c r="BB30" s="42"/>
      <c r="BC30" s="42">
        <f t="shared" si="39"/>
        <v>7272.4761904761908</v>
      </c>
      <c r="BD30" s="42">
        <f t="shared" ref="BD30:BE30" si="60">FA9</f>
        <v>5231.1111111111113</v>
      </c>
      <c r="BE30" s="42">
        <f t="shared" si="60"/>
        <v>4273.333333333333</v>
      </c>
      <c r="BF30" s="42">
        <f t="shared" si="41"/>
        <v>473.33333333333331</v>
      </c>
      <c r="BG30" s="42">
        <f t="shared" ref="BG30:BH30" si="61">FC9</f>
        <v>5195.5555555555557</v>
      </c>
      <c r="BH30" s="42">
        <f t="shared" si="61"/>
        <v>4231.1111111111113</v>
      </c>
      <c r="BI30" s="42">
        <f t="shared" si="43"/>
        <v>497.03703703703701</v>
      </c>
      <c r="BJ30" s="42">
        <f t="shared" si="44"/>
        <v>18.62</v>
      </c>
      <c r="BK30" s="42">
        <f t="shared" si="45"/>
        <v>76.86999999999999</v>
      </c>
      <c r="BL30" s="42">
        <f t="shared" si="46"/>
        <v>240000</v>
      </c>
      <c r="BM30" s="42">
        <f t="shared" si="47"/>
        <v>3001</v>
      </c>
      <c r="BN30" s="42">
        <f t="shared" si="48"/>
        <v>2050</v>
      </c>
      <c r="BO30" s="42">
        <f t="shared" si="49"/>
        <v>13453</v>
      </c>
      <c r="BP30" s="42">
        <f t="shared" si="50"/>
        <v>1</v>
      </c>
      <c r="BQ30" s="42">
        <f t="shared" si="51"/>
        <v>437.97999999999996</v>
      </c>
    </row>
    <row r="31" spans="1:90" x14ac:dyDescent="0.2">
      <c r="A31" s="42"/>
      <c r="B31" s="42">
        <f t="shared" ref="B31:C31" si="62">U10</f>
        <v>226854.5</v>
      </c>
      <c r="C31" s="42">
        <f t="shared" si="62"/>
        <v>7561.8166666666666</v>
      </c>
      <c r="D31" s="42">
        <f t="shared" si="2"/>
        <v>7.5624707602339161</v>
      </c>
      <c r="E31" s="42">
        <f t="shared" si="3"/>
        <v>1376.1520467836258</v>
      </c>
      <c r="F31" s="42">
        <f t="shared" ref="F31:H31" si="63">CI10</f>
        <v>387</v>
      </c>
      <c r="G31" s="42">
        <f t="shared" si="63"/>
        <v>1048.3333333333333</v>
      </c>
      <c r="H31" s="42">
        <f t="shared" si="63"/>
        <v>402</v>
      </c>
      <c r="I31" s="42">
        <f t="shared" si="5"/>
        <v>45.95</v>
      </c>
      <c r="J31" s="42">
        <f t="shared" si="6"/>
        <v>57.25</v>
      </c>
      <c r="K31" s="42">
        <f t="shared" ref="K31:L31" si="64">CS10</f>
        <v>190</v>
      </c>
      <c r="L31" s="42">
        <f t="shared" si="64"/>
        <v>8.5909999999999993</v>
      </c>
      <c r="M31" s="42">
        <f t="shared" si="8"/>
        <v>86.36</v>
      </c>
      <c r="N31" s="42"/>
      <c r="O31" s="42">
        <f t="shared" si="9"/>
        <v>5</v>
      </c>
      <c r="P31" s="42">
        <f t="shared" si="10"/>
        <v>296</v>
      </c>
      <c r="Q31" s="42">
        <f t="shared" ref="Q31:R31" si="65">CP10</f>
        <v>102</v>
      </c>
      <c r="R31" s="42">
        <f t="shared" si="65"/>
        <v>350</v>
      </c>
      <c r="S31" s="42">
        <f t="shared" si="12"/>
        <v>3.1</v>
      </c>
      <c r="T31" s="42"/>
      <c r="U31" s="42">
        <f t="shared" si="13"/>
        <v>0.24</v>
      </c>
      <c r="V31" s="42">
        <f t="shared" si="14"/>
        <v>0.02</v>
      </c>
      <c r="W31" s="42">
        <f t="shared" si="15"/>
        <v>900</v>
      </c>
      <c r="X31" s="42">
        <f t="shared" si="16"/>
        <v>56</v>
      </c>
      <c r="Y31" s="42">
        <f t="shared" ref="Y31:Z31" si="66">DC10</f>
        <v>160</v>
      </c>
      <c r="Z31" s="42">
        <f t="shared" si="66"/>
        <v>350</v>
      </c>
      <c r="AA31" s="42"/>
      <c r="AB31" s="42">
        <f t="shared" si="18"/>
        <v>1</v>
      </c>
      <c r="AC31" s="42">
        <f t="shared" ref="AC31:AE31" si="67">DE10</f>
        <v>4.7166666666666668</v>
      </c>
      <c r="AD31" s="42">
        <f t="shared" si="67"/>
        <v>25.5</v>
      </c>
      <c r="AE31" s="42">
        <f t="shared" si="67"/>
        <v>6.666666666666667</v>
      </c>
      <c r="AF31" s="42">
        <f t="shared" si="20"/>
        <v>14.487000000000002</v>
      </c>
      <c r="AG31" s="42">
        <f t="shared" si="21"/>
        <v>6.7550000000000008</v>
      </c>
      <c r="AH31" s="42">
        <f t="shared" si="22"/>
        <v>2.48</v>
      </c>
      <c r="AI31" s="42">
        <f t="shared" si="23"/>
        <v>0.48350000000000004</v>
      </c>
      <c r="AJ31" s="42">
        <f t="shared" si="24"/>
        <v>5</v>
      </c>
      <c r="AK31" s="42">
        <f t="shared" si="25"/>
        <v>124.98974999999999</v>
      </c>
      <c r="AL31" s="42">
        <f>גיליון1!DP10</f>
        <v>205</v>
      </c>
      <c r="AM31" s="42">
        <f t="shared" si="26"/>
        <v>3.7080000000000002</v>
      </c>
      <c r="AN31" s="42">
        <f t="shared" si="27"/>
        <v>0.312</v>
      </c>
      <c r="AO31" s="42">
        <f t="shared" ref="AO31:AP31" si="68">DR10</f>
        <v>1.0509999999999999</v>
      </c>
      <c r="AP31" s="42">
        <f t="shared" si="68"/>
        <v>5</v>
      </c>
      <c r="AQ31" s="42">
        <f t="shared" ref="AQ31:AR31" si="69">DU10</f>
        <v>0.15</v>
      </c>
      <c r="AR31" s="42">
        <f t="shared" si="69"/>
        <v>0.02</v>
      </c>
      <c r="AS31" s="42">
        <f t="shared" si="30"/>
        <v>0.2</v>
      </c>
      <c r="AT31" s="42">
        <f t="shared" si="31"/>
        <v>4.04</v>
      </c>
      <c r="AU31" s="42">
        <f t="shared" si="32"/>
        <v>8.9</v>
      </c>
      <c r="AV31" s="42">
        <f t="shared" si="33"/>
        <v>3.620100877192983</v>
      </c>
      <c r="AW31" s="42">
        <f t="shared" si="34"/>
        <v>3.6371999999999995</v>
      </c>
      <c r="AX31" s="42">
        <f t="shared" si="35"/>
        <v>1.1124195906432752</v>
      </c>
      <c r="AY31" s="42">
        <f t="shared" si="36"/>
        <v>0.76799999999999979</v>
      </c>
      <c r="AZ31" s="42">
        <f t="shared" si="37"/>
        <v>1.090285087719298</v>
      </c>
      <c r="BA31" s="42">
        <f t="shared" si="38"/>
        <v>1.0928</v>
      </c>
      <c r="BB31" s="42"/>
      <c r="BC31" s="42" t="e">
        <f t="shared" si="39"/>
        <v>#VALUE!</v>
      </c>
      <c r="BD31" s="42">
        <f t="shared" ref="BD31:BE31" si="70">FA10</f>
        <v>4974.2857142857147</v>
      </c>
      <c r="BE31" s="42">
        <f t="shared" si="70"/>
        <v>4042.8571428571427</v>
      </c>
      <c r="BF31" s="42">
        <f t="shared" si="41"/>
        <v>397.6</v>
      </c>
      <c r="BG31" s="42">
        <f t="shared" ref="BG31:BH31" si="71">FC10</f>
        <v>4880</v>
      </c>
      <c r="BH31" s="42">
        <f t="shared" si="71"/>
        <v>3945.7142857142858</v>
      </c>
      <c r="BI31" s="42">
        <f t="shared" si="43"/>
        <v>437.2</v>
      </c>
      <c r="BJ31" s="42">
        <f t="shared" si="44"/>
        <v>19.215</v>
      </c>
      <c r="BK31" s="42">
        <f t="shared" si="45"/>
        <v>78.362499999999997</v>
      </c>
      <c r="BL31" s="42">
        <f t="shared" si="46"/>
        <v>24000</v>
      </c>
      <c r="BM31" s="42">
        <f t="shared" si="47"/>
        <v>3463.2</v>
      </c>
      <c r="BN31" s="42">
        <f t="shared" si="48"/>
        <v>1359.4</v>
      </c>
      <c r="BO31" s="42">
        <f t="shared" si="49"/>
        <v>14442.41</v>
      </c>
      <c r="BP31" s="42">
        <f t="shared" si="50"/>
        <v>1</v>
      </c>
      <c r="BQ31" s="42">
        <f t="shared" si="51"/>
        <v>340.20000000000005</v>
      </c>
    </row>
    <row r="32" spans="1:90" x14ac:dyDescent="0.2">
      <c r="A32" s="42"/>
      <c r="B32" s="42">
        <f t="shared" ref="B32:C32" si="72">U11</f>
        <v>234220.99999999997</v>
      </c>
      <c r="C32" s="42">
        <f t="shared" si="72"/>
        <v>7576.6333333333323</v>
      </c>
      <c r="D32" s="42">
        <f t="shared" si="2"/>
        <v>7.8094857142857137</v>
      </c>
      <c r="E32" s="42">
        <f t="shared" si="3"/>
        <v>1329.6385714285711</v>
      </c>
      <c r="F32" s="42">
        <f t="shared" ref="F32:H32" si="73">CI11</f>
        <v>344.88888888888891</v>
      </c>
      <c r="G32" s="42">
        <f t="shared" si="73"/>
        <v>915</v>
      </c>
      <c r="H32" s="42">
        <f t="shared" si="73"/>
        <v>380.55555555555554</v>
      </c>
      <c r="I32" s="42">
        <f t="shared" si="5"/>
        <v>47.150000000000006</v>
      </c>
      <c r="J32" s="42">
        <f t="shared" si="6"/>
        <v>47.5</v>
      </c>
      <c r="K32" s="42">
        <f t="shared" ref="K32:L32" si="74">CS11</f>
        <v>212</v>
      </c>
      <c r="L32" s="42">
        <f t="shared" si="74"/>
        <v>8.9</v>
      </c>
      <c r="M32" s="42">
        <f t="shared" si="8"/>
        <v>78.638000000000005</v>
      </c>
      <c r="N32" s="42"/>
      <c r="O32" s="42">
        <f t="shared" si="9"/>
        <v>5</v>
      </c>
      <c r="P32" s="42">
        <f t="shared" si="10"/>
        <v>316</v>
      </c>
      <c r="Q32" s="42">
        <f t="shared" ref="Q32:R32" si="75">CP11</f>
        <v>125</v>
      </c>
      <c r="R32" s="42">
        <f t="shared" si="75"/>
        <v>340</v>
      </c>
      <c r="S32" s="42" t="e">
        <f t="shared" si="12"/>
        <v>#DIV/0!</v>
      </c>
      <c r="T32" s="42"/>
      <c r="U32" s="42">
        <f t="shared" si="13"/>
        <v>0.34</v>
      </c>
      <c r="V32" s="42">
        <f t="shared" si="14"/>
        <v>0.02</v>
      </c>
      <c r="W32" s="42" t="e">
        <f t="shared" si="15"/>
        <v>#DIV/0!</v>
      </c>
      <c r="X32" s="42" t="e">
        <f t="shared" si="16"/>
        <v>#DIV/0!</v>
      </c>
      <c r="Y32" s="42" t="e">
        <f t="shared" ref="Y32:Z32" si="76">DC11</f>
        <v>#DIV/0!</v>
      </c>
      <c r="Z32" s="42" t="e">
        <f t="shared" si="76"/>
        <v>#DIV/0!</v>
      </c>
      <c r="AA32" s="42"/>
      <c r="AB32" s="42">
        <f t="shared" si="18"/>
        <v>1</v>
      </c>
      <c r="AC32" s="42">
        <f t="shared" ref="AC32:AE32" si="77">DE11</f>
        <v>2.7999999999999994</v>
      </c>
      <c r="AD32" s="42">
        <f t="shared" si="77"/>
        <v>16.555555555555557</v>
      </c>
      <c r="AE32" s="42">
        <f t="shared" si="77"/>
        <v>4.655555555555555</v>
      </c>
      <c r="AF32" s="42">
        <f t="shared" si="20"/>
        <v>6.1680000000000001</v>
      </c>
      <c r="AG32" s="42">
        <f t="shared" si="21"/>
        <v>2.7149999999999999</v>
      </c>
      <c r="AH32" s="42">
        <f t="shared" si="22"/>
        <v>5.07</v>
      </c>
      <c r="AI32" s="42">
        <f t="shared" si="23"/>
        <v>0.40249999999999997</v>
      </c>
      <c r="AJ32" s="42">
        <f t="shared" si="24"/>
        <v>5</v>
      </c>
      <c r="AK32" s="42">
        <f t="shared" si="25"/>
        <v>107.676</v>
      </c>
      <c r="AL32" s="42">
        <f>גיליון1!DP11</f>
        <v>201</v>
      </c>
      <c r="AM32" s="42">
        <f t="shared" si="26"/>
        <v>4.7</v>
      </c>
      <c r="AN32" s="42">
        <f t="shared" si="27"/>
        <v>0.25</v>
      </c>
      <c r="AO32" s="42">
        <f t="shared" ref="AO32:AP32" si="78">DR11</f>
        <v>1.087</v>
      </c>
      <c r="AP32" s="42">
        <f t="shared" si="78"/>
        <v>5</v>
      </c>
      <c r="AQ32" s="42" t="e">
        <f t="shared" ref="AQ32:AR32" si="79">DU11</f>
        <v>#DIV/0!</v>
      </c>
      <c r="AR32" s="42" t="e">
        <f t="shared" si="79"/>
        <v>#DIV/0!</v>
      </c>
      <c r="AS32" s="42" t="e">
        <f t="shared" si="30"/>
        <v>#DIV/0!</v>
      </c>
      <c r="AT32" s="42" t="e">
        <f t="shared" si="31"/>
        <v>#DIV/0!</v>
      </c>
      <c r="AU32" s="42" t="e">
        <f t="shared" si="32"/>
        <v>#DIV/0!</v>
      </c>
      <c r="AV32" s="42">
        <f t="shared" si="33"/>
        <v>3.8354500000000002</v>
      </c>
      <c r="AW32" s="42">
        <f t="shared" si="34"/>
        <v>4.5304938271604938</v>
      </c>
      <c r="AX32" s="42">
        <f t="shared" si="35"/>
        <v>0.44508142857142874</v>
      </c>
      <c r="AY32" s="42">
        <f t="shared" si="36"/>
        <v>0.52148148148148155</v>
      </c>
      <c r="AZ32" s="42">
        <f t="shared" si="37"/>
        <v>1.0882642857142859</v>
      </c>
      <c r="BA32" s="42">
        <f t="shared" si="38"/>
        <v>1.162962962962963</v>
      </c>
      <c r="BB32" s="42"/>
      <c r="BC32" s="42" t="e">
        <f t="shared" si="39"/>
        <v>#VALUE!</v>
      </c>
      <c r="BD32" s="42">
        <f t="shared" ref="BD32:BE32" si="80">FA11</f>
        <v>5744.4444444444443</v>
      </c>
      <c r="BE32" s="42">
        <f t="shared" si="80"/>
        <v>4564.4444444444443</v>
      </c>
      <c r="BF32" s="42">
        <f t="shared" si="41"/>
        <v>508.51851851851853</v>
      </c>
      <c r="BG32" s="42">
        <f t="shared" ref="BG32:BH32" si="81">FC11</f>
        <v>5415.5555555555557</v>
      </c>
      <c r="BH32" s="42">
        <f t="shared" si="81"/>
        <v>3981</v>
      </c>
      <c r="BI32" s="42">
        <f t="shared" si="43"/>
        <v>558.88888888888891</v>
      </c>
      <c r="BJ32" s="42">
        <f t="shared" si="44"/>
        <v>18.655999999999999</v>
      </c>
      <c r="BK32" s="42">
        <f t="shared" si="45"/>
        <v>72.174000000000007</v>
      </c>
      <c r="BL32" s="42">
        <f t="shared" si="46"/>
        <v>92000</v>
      </c>
      <c r="BM32" s="42">
        <f t="shared" si="47"/>
        <v>3885</v>
      </c>
      <c r="BN32" s="42">
        <f t="shared" si="48"/>
        <v>2789.4</v>
      </c>
      <c r="BO32" s="42">
        <f t="shared" si="49"/>
        <v>14615</v>
      </c>
      <c r="BP32" s="42">
        <f t="shared" si="50"/>
        <v>1</v>
      </c>
      <c r="BQ32" s="42">
        <f t="shared" si="51"/>
        <v>260.06</v>
      </c>
    </row>
    <row r="33" spans="1:69" x14ac:dyDescent="0.2">
      <c r="A33" s="42"/>
      <c r="B33" s="42">
        <f t="shared" ref="B33:C33" si="82">U12</f>
        <v>234910</v>
      </c>
      <c r="C33" s="42">
        <f t="shared" si="82"/>
        <v>7830.333333333333</v>
      </c>
      <c r="D33" s="42">
        <f t="shared" si="2"/>
        <v>7.8592916666666666</v>
      </c>
      <c r="E33" s="42">
        <f t="shared" si="3"/>
        <v>1247.7111111111112</v>
      </c>
      <c r="F33" s="42">
        <f t="shared" ref="F33:H33" si="83">CI12</f>
        <v>344.16666666666669</v>
      </c>
      <c r="G33" s="42">
        <f t="shared" si="83"/>
        <v>876.5</v>
      </c>
      <c r="H33" s="42">
        <f t="shared" si="83"/>
        <v>354</v>
      </c>
      <c r="I33" s="42">
        <f t="shared" si="5"/>
        <v>47.900000000000006</v>
      </c>
      <c r="J33" s="42">
        <f t="shared" si="6"/>
        <v>64.25</v>
      </c>
      <c r="K33" s="42">
        <f t="shared" ref="K33:L33" si="84">CS12</f>
        <v>135</v>
      </c>
      <c r="L33" s="42">
        <f t="shared" si="84"/>
        <v>7.26</v>
      </c>
      <c r="M33" s="42">
        <f t="shared" si="8"/>
        <v>77.736666666666665</v>
      </c>
      <c r="N33" s="42"/>
      <c r="O33" s="42">
        <f t="shared" si="9"/>
        <v>5</v>
      </c>
      <c r="P33" s="42">
        <f t="shared" si="10"/>
        <v>352</v>
      </c>
      <c r="Q33" s="42">
        <f t="shared" ref="Q33:R33" si="85">CP12</f>
        <v>135</v>
      </c>
      <c r="R33" s="42">
        <f t="shared" si="85"/>
        <v>410</v>
      </c>
      <c r="S33" s="42">
        <f t="shared" si="12"/>
        <v>2.8</v>
      </c>
      <c r="T33" s="42"/>
      <c r="U33" s="42">
        <f t="shared" si="13"/>
        <v>0.16</v>
      </c>
      <c r="V33" s="42">
        <f t="shared" si="14"/>
        <v>0.02</v>
      </c>
      <c r="W33" s="42" t="e">
        <f t="shared" si="15"/>
        <v>#DIV/0!</v>
      </c>
      <c r="X33" s="42" t="e">
        <f t="shared" si="16"/>
        <v>#DIV/0!</v>
      </c>
      <c r="Y33" s="42" t="e">
        <f t="shared" ref="Y33:Z33" si="86">DC12</f>
        <v>#DIV/0!</v>
      </c>
      <c r="Z33" s="42" t="e">
        <f t="shared" si="86"/>
        <v>#DIV/0!</v>
      </c>
      <c r="AA33" s="42"/>
      <c r="AB33" s="42">
        <f t="shared" si="18"/>
        <v>3.6</v>
      </c>
      <c r="AC33" s="42">
        <f t="shared" ref="AC33:AE33" si="87">DE12</f>
        <v>3.2166666666666668</v>
      </c>
      <c r="AD33" s="42">
        <f t="shared" si="87"/>
        <v>15</v>
      </c>
      <c r="AE33" s="42">
        <f t="shared" si="87"/>
        <v>5.7</v>
      </c>
      <c r="AF33" s="42">
        <f t="shared" si="20"/>
        <v>9.7140000000000004</v>
      </c>
      <c r="AG33" s="42">
        <f t="shared" si="21"/>
        <v>3.1150000000000002</v>
      </c>
      <c r="AH33" s="42">
        <f t="shared" si="22"/>
        <v>3.74</v>
      </c>
      <c r="AI33" s="42">
        <f t="shared" si="23"/>
        <v>0.27300000000000002</v>
      </c>
      <c r="AJ33" s="42">
        <f t="shared" si="24"/>
        <v>6.2</v>
      </c>
      <c r="AK33" s="42">
        <f t="shared" si="25"/>
        <v>85.293499999999995</v>
      </c>
      <c r="AL33" s="42">
        <f>גיליון1!DP12</f>
        <v>141</v>
      </c>
      <c r="AM33" s="42">
        <f t="shared" si="26"/>
        <v>1.83</v>
      </c>
      <c r="AN33" s="42">
        <f t="shared" si="27"/>
        <v>0.28899999999999998</v>
      </c>
      <c r="AO33" s="42">
        <f t="shared" ref="AO33:AP33" si="88">DR12</f>
        <v>0.85499999999999998</v>
      </c>
      <c r="AP33" s="42">
        <f t="shared" si="88"/>
        <v>5</v>
      </c>
      <c r="AQ33" s="42" t="e">
        <f t="shared" ref="AQ33:AR33" si="89">DU12</f>
        <v>#DIV/0!</v>
      </c>
      <c r="AR33" s="42" t="e">
        <f t="shared" si="89"/>
        <v>#DIV/0!</v>
      </c>
      <c r="AS33" s="42" t="e">
        <f t="shared" si="30"/>
        <v>#DIV/0!</v>
      </c>
      <c r="AT33" s="42" t="e">
        <f t="shared" si="31"/>
        <v>#DIV/0!</v>
      </c>
      <c r="AU33" s="42" t="e">
        <f t="shared" si="32"/>
        <v>#DIV/0!</v>
      </c>
      <c r="AV33" s="42" t="e">
        <f t="shared" si="33"/>
        <v>#DIV/0!</v>
      </c>
      <c r="AW33" s="42">
        <f t="shared" si="34"/>
        <v>4.5340000000000007</v>
      </c>
      <c r="AX33" s="42" t="e">
        <f t="shared" si="35"/>
        <v>#DIV/0!</v>
      </c>
      <c r="AY33" s="42">
        <f t="shared" si="36"/>
        <v>0.46592</v>
      </c>
      <c r="AZ33" s="42" t="e">
        <f t="shared" si="37"/>
        <v>#DIV/0!</v>
      </c>
      <c r="BA33" s="42">
        <f t="shared" si="38"/>
        <v>1.0935999999999999</v>
      </c>
      <c r="BB33" s="42"/>
      <c r="BC33" s="42">
        <f t="shared" si="39"/>
        <v>8026.0952380952385</v>
      </c>
      <c r="BD33" s="42">
        <f t="shared" ref="BD33:BE33" si="90">FA12</f>
        <v>5533.333333333333</v>
      </c>
      <c r="BE33" s="42">
        <f t="shared" si="90"/>
        <v>4306.666666666667</v>
      </c>
      <c r="BF33" s="42">
        <f t="shared" si="41"/>
        <v>641.6</v>
      </c>
      <c r="BG33" s="42">
        <f t="shared" ref="BG33:BH33" si="91">FC12</f>
        <v>5243.333333333333</v>
      </c>
      <c r="BH33" s="42">
        <f t="shared" si="91"/>
        <v>4010</v>
      </c>
      <c r="BI33" s="42">
        <f t="shared" si="43"/>
        <v>639.6</v>
      </c>
      <c r="BJ33" s="42">
        <f t="shared" si="44"/>
        <v>17.873333333333335</v>
      </c>
      <c r="BK33" s="42">
        <f t="shared" si="45"/>
        <v>75.646666666666661</v>
      </c>
      <c r="BL33" s="42" t="e">
        <f t="shared" si="46"/>
        <v>#DIV/0!</v>
      </c>
      <c r="BM33" s="42" t="e">
        <f t="shared" si="47"/>
        <v>#DIV/0!</v>
      </c>
      <c r="BN33" s="42" t="e">
        <f t="shared" si="48"/>
        <v>#DIV/0!</v>
      </c>
      <c r="BO33" s="42" t="e">
        <f t="shared" si="49"/>
        <v>#DIV/0!</v>
      </c>
      <c r="BP33" s="42" t="e">
        <f t="shared" si="50"/>
        <v>#DIV/0!</v>
      </c>
      <c r="BQ33" s="42">
        <f t="shared" si="51"/>
        <v>0</v>
      </c>
    </row>
    <row r="34" spans="1:69" x14ac:dyDescent="0.2">
      <c r="A34" s="42"/>
      <c r="B34" s="42">
        <f t="shared" ref="B34:C34" si="92">U13</f>
        <v>0</v>
      </c>
      <c r="C34" s="42">
        <f t="shared" si="92"/>
        <v>0</v>
      </c>
      <c r="D34" s="42">
        <f t="shared" si="2"/>
        <v>0</v>
      </c>
      <c r="E34" s="42">
        <f t="shared" si="3"/>
        <v>0</v>
      </c>
      <c r="F34" s="42">
        <f t="shared" ref="F34:H34" si="93">CI13</f>
        <v>0</v>
      </c>
      <c r="G34" s="42">
        <f t="shared" si="93"/>
        <v>0</v>
      </c>
      <c r="H34" s="42">
        <f t="shared" si="93"/>
        <v>0</v>
      </c>
      <c r="I34" s="42">
        <f t="shared" si="5"/>
        <v>0</v>
      </c>
      <c r="J34" s="42">
        <f t="shared" si="6"/>
        <v>0</v>
      </c>
      <c r="K34" s="42">
        <f t="shared" ref="K34:L34" si="94">CS13</f>
        <v>0</v>
      </c>
      <c r="L34" s="42">
        <f t="shared" si="94"/>
        <v>0</v>
      </c>
      <c r="M34" s="42">
        <f t="shared" si="8"/>
        <v>0</v>
      </c>
      <c r="N34" s="42"/>
      <c r="O34" s="42">
        <f t="shared" si="9"/>
        <v>0</v>
      </c>
      <c r="P34" s="42">
        <f t="shared" si="10"/>
        <v>0</v>
      </c>
      <c r="Q34" s="42">
        <f t="shared" ref="Q34:R34" si="95">CP13</f>
        <v>0</v>
      </c>
      <c r="R34" s="42">
        <f t="shared" si="95"/>
        <v>0</v>
      </c>
      <c r="S34" s="42">
        <f t="shared" si="12"/>
        <v>0</v>
      </c>
      <c r="T34" s="42"/>
      <c r="U34" s="42">
        <f t="shared" si="13"/>
        <v>0</v>
      </c>
      <c r="V34" s="42">
        <f t="shared" si="14"/>
        <v>0</v>
      </c>
      <c r="W34" s="42">
        <f t="shared" si="15"/>
        <v>0</v>
      </c>
      <c r="X34" s="42">
        <f t="shared" si="16"/>
        <v>0</v>
      </c>
      <c r="Y34" s="42">
        <f t="shared" ref="Y34:Z34" si="96">DC13</f>
        <v>0</v>
      </c>
      <c r="Z34" s="42">
        <f t="shared" si="96"/>
        <v>0</v>
      </c>
      <c r="AA34" s="42"/>
      <c r="AB34" s="42">
        <f t="shared" si="18"/>
        <v>0</v>
      </c>
      <c r="AC34" s="42">
        <f t="shared" ref="AC34:AE34" si="97">DE13</f>
        <v>0</v>
      </c>
      <c r="AD34" s="42">
        <f t="shared" si="97"/>
        <v>0</v>
      </c>
      <c r="AE34" s="42">
        <f t="shared" si="97"/>
        <v>0</v>
      </c>
      <c r="AF34" s="42">
        <f t="shared" si="20"/>
        <v>0</v>
      </c>
      <c r="AG34" s="42">
        <f t="shared" si="21"/>
        <v>0</v>
      </c>
      <c r="AH34" s="42">
        <f t="shared" si="22"/>
        <v>0</v>
      </c>
      <c r="AI34" s="42">
        <f t="shared" si="23"/>
        <v>0</v>
      </c>
      <c r="AJ34" s="42">
        <f t="shared" si="24"/>
        <v>0</v>
      </c>
      <c r="AK34" s="42">
        <f t="shared" si="25"/>
        <v>0</v>
      </c>
      <c r="AL34" s="42">
        <f>גיליון1!DP13</f>
        <v>0</v>
      </c>
      <c r="AM34" s="42">
        <f t="shared" si="26"/>
        <v>0</v>
      </c>
      <c r="AN34" s="42">
        <f t="shared" si="27"/>
        <v>0</v>
      </c>
      <c r="AO34" s="42">
        <f t="shared" ref="AO34:AP34" si="98">DR13</f>
        <v>0</v>
      </c>
      <c r="AP34" s="42">
        <f t="shared" si="98"/>
        <v>0</v>
      </c>
      <c r="AQ34" s="42">
        <f t="shared" ref="AQ34:AR34" si="99">DU13</f>
        <v>0</v>
      </c>
      <c r="AR34" s="42">
        <f t="shared" si="99"/>
        <v>0</v>
      </c>
      <c r="AS34" s="42">
        <f t="shared" si="30"/>
        <v>0</v>
      </c>
      <c r="AT34" s="42">
        <f t="shared" si="31"/>
        <v>0</v>
      </c>
      <c r="AU34" s="42">
        <f t="shared" si="32"/>
        <v>0</v>
      </c>
      <c r="AV34" s="42">
        <f t="shared" si="33"/>
        <v>0</v>
      </c>
      <c r="AW34" s="42">
        <f t="shared" si="34"/>
        <v>0</v>
      </c>
      <c r="AX34" s="42">
        <f t="shared" si="35"/>
        <v>0</v>
      </c>
      <c r="AY34" s="42">
        <f t="shared" si="36"/>
        <v>0</v>
      </c>
      <c r="AZ34" s="42">
        <f t="shared" si="37"/>
        <v>0</v>
      </c>
      <c r="BA34" s="42">
        <f t="shared" si="38"/>
        <v>0</v>
      </c>
      <c r="BB34" s="42"/>
      <c r="BC34" s="42">
        <f t="shared" si="39"/>
        <v>0</v>
      </c>
      <c r="BD34" s="42">
        <f t="shared" ref="BD34:BE34" si="100">FA13</f>
        <v>0</v>
      </c>
      <c r="BE34" s="42">
        <f t="shared" si="100"/>
        <v>0</v>
      </c>
      <c r="BF34" s="42">
        <f t="shared" si="41"/>
        <v>0</v>
      </c>
      <c r="BG34" s="42">
        <f t="shared" ref="BG34:BH34" si="101">FC13</f>
        <v>0</v>
      </c>
      <c r="BH34" s="42">
        <f t="shared" si="101"/>
        <v>0</v>
      </c>
      <c r="BI34" s="42">
        <f t="shared" si="43"/>
        <v>0</v>
      </c>
      <c r="BJ34" s="42">
        <f t="shared" si="44"/>
        <v>0</v>
      </c>
      <c r="BK34" s="42">
        <f t="shared" si="45"/>
        <v>0</v>
      </c>
      <c r="BL34" s="42">
        <f t="shared" si="46"/>
        <v>0</v>
      </c>
      <c r="BM34" s="42">
        <f t="shared" si="47"/>
        <v>0</v>
      </c>
      <c r="BN34" s="42">
        <f t="shared" si="48"/>
        <v>0</v>
      </c>
      <c r="BO34" s="42">
        <f t="shared" si="49"/>
        <v>0</v>
      </c>
      <c r="BP34" s="42">
        <f t="shared" si="50"/>
        <v>0</v>
      </c>
      <c r="BQ34" s="42">
        <f t="shared" si="51"/>
        <v>0</v>
      </c>
    </row>
    <row r="35" spans="1:69" x14ac:dyDescent="0.2">
      <c r="A35" s="42"/>
      <c r="B35" s="42">
        <f t="shared" ref="B35:C35" si="102">U14</f>
        <v>0</v>
      </c>
      <c r="C35" s="42">
        <f t="shared" si="102"/>
        <v>0</v>
      </c>
      <c r="D35" s="42">
        <f t="shared" si="2"/>
        <v>0</v>
      </c>
      <c r="E35" s="42">
        <f t="shared" si="3"/>
        <v>0</v>
      </c>
      <c r="F35" s="42">
        <f t="shared" ref="F35:H35" si="103">CI14</f>
        <v>0</v>
      </c>
      <c r="G35" s="42">
        <f t="shared" si="103"/>
        <v>0</v>
      </c>
      <c r="H35" s="42">
        <f t="shared" si="103"/>
        <v>0</v>
      </c>
      <c r="I35" s="42">
        <f t="shared" si="5"/>
        <v>0</v>
      </c>
      <c r="J35" s="42">
        <f t="shared" si="6"/>
        <v>0</v>
      </c>
      <c r="K35" s="42">
        <f t="shared" ref="K35:L35" si="104">CS14</f>
        <v>0</v>
      </c>
      <c r="L35" s="42">
        <f t="shared" si="104"/>
        <v>0</v>
      </c>
      <c r="M35" s="42">
        <f t="shared" si="8"/>
        <v>0</v>
      </c>
      <c r="N35" s="42"/>
      <c r="O35" s="42">
        <f t="shared" si="9"/>
        <v>0</v>
      </c>
      <c r="P35" s="42">
        <f t="shared" si="10"/>
        <v>0</v>
      </c>
      <c r="Q35" s="42">
        <f t="shared" ref="Q35:R35" si="105">CP14</f>
        <v>0</v>
      </c>
      <c r="R35" s="42">
        <f t="shared" si="105"/>
        <v>0</v>
      </c>
      <c r="S35" s="42">
        <f t="shared" si="12"/>
        <v>0</v>
      </c>
      <c r="T35" s="42"/>
      <c r="U35" s="42">
        <f t="shared" si="13"/>
        <v>0</v>
      </c>
      <c r="V35" s="42">
        <f t="shared" si="14"/>
        <v>0</v>
      </c>
      <c r="W35" s="42">
        <f t="shared" si="15"/>
        <v>0</v>
      </c>
      <c r="X35" s="42">
        <f t="shared" si="16"/>
        <v>0</v>
      </c>
      <c r="Y35" s="42">
        <f t="shared" ref="Y35:Z35" si="106">DC14</f>
        <v>0</v>
      </c>
      <c r="Z35" s="42">
        <f t="shared" si="106"/>
        <v>0</v>
      </c>
      <c r="AA35" s="42"/>
      <c r="AB35" s="42">
        <f t="shared" si="18"/>
        <v>0</v>
      </c>
      <c r="AC35" s="42">
        <f t="shared" ref="AC35:AE35" si="107">DE14</f>
        <v>0</v>
      </c>
      <c r="AD35" s="42">
        <f t="shared" si="107"/>
        <v>0</v>
      </c>
      <c r="AE35" s="42">
        <f t="shared" si="107"/>
        <v>0</v>
      </c>
      <c r="AF35" s="42">
        <f t="shared" si="20"/>
        <v>0</v>
      </c>
      <c r="AG35" s="42">
        <f t="shared" si="21"/>
        <v>0</v>
      </c>
      <c r="AH35" s="42">
        <f t="shared" si="22"/>
        <v>0</v>
      </c>
      <c r="AI35" s="42">
        <f t="shared" si="23"/>
        <v>0</v>
      </c>
      <c r="AJ35" s="42">
        <f t="shared" si="24"/>
        <v>0</v>
      </c>
      <c r="AK35" s="42">
        <f t="shared" si="25"/>
        <v>0</v>
      </c>
      <c r="AL35" s="42">
        <f>גיליון1!DP14</f>
        <v>0</v>
      </c>
      <c r="AM35" s="42">
        <f t="shared" si="26"/>
        <v>0</v>
      </c>
      <c r="AN35" s="42">
        <f t="shared" si="27"/>
        <v>0</v>
      </c>
      <c r="AO35" s="42">
        <f t="shared" ref="AO35:AP35" si="108">DR14</f>
        <v>0</v>
      </c>
      <c r="AP35" s="42">
        <f t="shared" si="108"/>
        <v>0</v>
      </c>
      <c r="AQ35" s="42">
        <f t="shared" ref="AQ35:AR35" si="109">DU14</f>
        <v>0</v>
      </c>
      <c r="AR35" s="42">
        <f t="shared" si="109"/>
        <v>0</v>
      </c>
      <c r="AS35" s="42">
        <f t="shared" si="30"/>
        <v>0</v>
      </c>
      <c r="AT35" s="42">
        <f t="shared" si="31"/>
        <v>0</v>
      </c>
      <c r="AU35" s="42">
        <f t="shared" si="32"/>
        <v>0</v>
      </c>
      <c r="AV35" s="42">
        <f t="shared" si="33"/>
        <v>0</v>
      </c>
      <c r="AW35" s="42">
        <f t="shared" si="34"/>
        <v>0</v>
      </c>
      <c r="AX35" s="42">
        <f t="shared" si="35"/>
        <v>0</v>
      </c>
      <c r="AY35" s="42">
        <f t="shared" si="36"/>
        <v>0</v>
      </c>
      <c r="AZ35" s="42">
        <f t="shared" si="37"/>
        <v>0</v>
      </c>
      <c r="BA35" s="42">
        <f t="shared" si="38"/>
        <v>0</v>
      </c>
      <c r="BB35" s="42"/>
      <c r="BC35" s="42">
        <f t="shared" si="39"/>
        <v>0</v>
      </c>
      <c r="BD35" s="42">
        <f t="shared" ref="BD35:BE35" si="110">FA14</f>
        <v>0</v>
      </c>
      <c r="BE35" s="42">
        <f t="shared" si="110"/>
        <v>0</v>
      </c>
      <c r="BF35" s="42">
        <f t="shared" si="41"/>
        <v>0</v>
      </c>
      <c r="BG35" s="42">
        <f t="shared" ref="BG35:BH35" si="111">FC14</f>
        <v>0</v>
      </c>
      <c r="BH35" s="42">
        <f t="shared" si="111"/>
        <v>0</v>
      </c>
      <c r="BI35" s="42">
        <f t="shared" si="43"/>
        <v>0</v>
      </c>
      <c r="BJ35" s="42">
        <f t="shared" si="44"/>
        <v>0</v>
      </c>
      <c r="BK35" s="42">
        <f t="shared" si="45"/>
        <v>0</v>
      </c>
      <c r="BL35" s="42">
        <f t="shared" si="46"/>
        <v>0</v>
      </c>
      <c r="BM35" s="42">
        <f t="shared" si="47"/>
        <v>0</v>
      </c>
      <c r="BN35" s="42">
        <f t="shared" si="48"/>
        <v>0</v>
      </c>
      <c r="BO35" s="42">
        <f t="shared" si="49"/>
        <v>0</v>
      </c>
      <c r="BP35" s="42">
        <f t="shared" si="50"/>
        <v>0</v>
      </c>
      <c r="BQ35" s="42">
        <f t="shared" si="51"/>
        <v>0</v>
      </c>
    </row>
    <row r="36" spans="1:69" x14ac:dyDescent="0.2">
      <c r="A36" s="42"/>
      <c r="B36" s="42">
        <f t="shared" ref="B36:C36" si="112">U15</f>
        <v>0</v>
      </c>
      <c r="C36" s="42">
        <f t="shared" si="112"/>
        <v>0</v>
      </c>
      <c r="D36" s="42">
        <f t="shared" si="2"/>
        <v>0</v>
      </c>
      <c r="E36" s="42">
        <f t="shared" si="3"/>
        <v>0</v>
      </c>
      <c r="F36" s="42">
        <f t="shared" ref="F36:H36" si="113">CI15</f>
        <v>0</v>
      </c>
      <c r="G36" s="42">
        <f t="shared" si="113"/>
        <v>0</v>
      </c>
      <c r="H36" s="42">
        <f t="shared" si="113"/>
        <v>0</v>
      </c>
      <c r="I36" s="42">
        <f t="shared" si="5"/>
        <v>0</v>
      </c>
      <c r="J36" s="42">
        <f t="shared" si="6"/>
        <v>0</v>
      </c>
      <c r="K36" s="42">
        <f t="shared" ref="K36:L36" si="114">CS15</f>
        <v>0</v>
      </c>
      <c r="L36" s="42">
        <f t="shared" si="114"/>
        <v>0</v>
      </c>
      <c r="M36" s="42">
        <f t="shared" si="8"/>
        <v>0</v>
      </c>
      <c r="N36" s="42"/>
      <c r="O36" s="42">
        <f t="shared" si="9"/>
        <v>0</v>
      </c>
      <c r="P36" s="42">
        <f t="shared" si="10"/>
        <v>0</v>
      </c>
      <c r="Q36" s="42">
        <f t="shared" ref="Q36:R36" si="115">CP15</f>
        <v>0</v>
      </c>
      <c r="R36" s="42">
        <f t="shared" si="115"/>
        <v>0</v>
      </c>
      <c r="S36" s="42">
        <f t="shared" si="12"/>
        <v>0</v>
      </c>
      <c r="T36" s="42"/>
      <c r="U36" s="42">
        <f t="shared" si="13"/>
        <v>0</v>
      </c>
      <c r="V36" s="42">
        <f t="shared" si="14"/>
        <v>0</v>
      </c>
      <c r="W36" s="42">
        <f t="shared" si="15"/>
        <v>0</v>
      </c>
      <c r="X36" s="42">
        <f t="shared" si="16"/>
        <v>0</v>
      </c>
      <c r="Y36" s="42">
        <f t="shared" ref="Y36:Z36" si="116">DC15</f>
        <v>0</v>
      </c>
      <c r="Z36" s="42">
        <f t="shared" si="116"/>
        <v>0</v>
      </c>
      <c r="AA36" s="42"/>
      <c r="AB36" s="42">
        <f t="shared" si="18"/>
        <v>0</v>
      </c>
      <c r="AC36" s="42">
        <f t="shared" ref="AC36:AE36" si="117">DE15</f>
        <v>0</v>
      </c>
      <c r="AD36" s="42">
        <f t="shared" si="117"/>
        <v>0</v>
      </c>
      <c r="AE36" s="42">
        <f t="shared" si="117"/>
        <v>0</v>
      </c>
      <c r="AF36" s="42">
        <f t="shared" si="20"/>
        <v>0</v>
      </c>
      <c r="AG36" s="42">
        <f t="shared" si="21"/>
        <v>0</v>
      </c>
      <c r="AH36" s="42">
        <f t="shared" si="22"/>
        <v>0</v>
      </c>
      <c r="AI36" s="42">
        <f t="shared" si="23"/>
        <v>0</v>
      </c>
      <c r="AJ36" s="42">
        <f t="shared" si="24"/>
        <v>0</v>
      </c>
      <c r="AK36" s="42">
        <f t="shared" si="25"/>
        <v>0</v>
      </c>
      <c r="AL36" s="42">
        <f>גיליון1!DP15</f>
        <v>0</v>
      </c>
      <c r="AM36" s="42">
        <f t="shared" si="26"/>
        <v>0</v>
      </c>
      <c r="AN36" s="42">
        <f t="shared" si="27"/>
        <v>0</v>
      </c>
      <c r="AO36" s="42">
        <f t="shared" ref="AO36:AP36" si="118">DR15</f>
        <v>0</v>
      </c>
      <c r="AP36" s="42">
        <f t="shared" si="118"/>
        <v>0</v>
      </c>
      <c r="AQ36" s="42">
        <f t="shared" ref="AQ36:AR36" si="119">DU15</f>
        <v>0</v>
      </c>
      <c r="AR36" s="42">
        <f t="shared" si="119"/>
        <v>0</v>
      </c>
      <c r="AS36" s="42">
        <f t="shared" si="30"/>
        <v>0</v>
      </c>
      <c r="AT36" s="42">
        <f t="shared" si="31"/>
        <v>0</v>
      </c>
      <c r="AU36" s="42">
        <f t="shared" si="32"/>
        <v>0</v>
      </c>
      <c r="AV36" s="42">
        <f t="shared" si="33"/>
        <v>0</v>
      </c>
      <c r="AW36" s="42">
        <f t="shared" si="34"/>
        <v>0</v>
      </c>
      <c r="AX36" s="42">
        <f t="shared" si="35"/>
        <v>0</v>
      </c>
      <c r="AY36" s="42">
        <f t="shared" si="36"/>
        <v>0</v>
      </c>
      <c r="AZ36" s="42">
        <f t="shared" si="37"/>
        <v>0</v>
      </c>
      <c r="BA36" s="42">
        <f t="shared" si="38"/>
        <v>0</v>
      </c>
      <c r="BB36" s="42"/>
      <c r="BC36" s="42">
        <f t="shared" si="39"/>
        <v>0</v>
      </c>
      <c r="BD36" s="42">
        <f t="shared" ref="BD36:BE36" si="120">FA15</f>
        <v>0</v>
      </c>
      <c r="BE36" s="42">
        <f t="shared" si="120"/>
        <v>0</v>
      </c>
      <c r="BF36" s="42">
        <f t="shared" si="41"/>
        <v>0</v>
      </c>
      <c r="BG36" s="42">
        <f t="shared" ref="BG36:BH36" si="121">FC15</f>
        <v>0</v>
      </c>
      <c r="BH36" s="42">
        <f t="shared" si="121"/>
        <v>0</v>
      </c>
      <c r="BI36" s="42">
        <f t="shared" si="43"/>
        <v>0</v>
      </c>
      <c r="BJ36" s="42">
        <f t="shared" si="44"/>
        <v>0</v>
      </c>
      <c r="BK36" s="42">
        <f t="shared" si="45"/>
        <v>0</v>
      </c>
      <c r="BL36" s="42">
        <f t="shared" si="46"/>
        <v>0</v>
      </c>
      <c r="BM36" s="42">
        <f t="shared" si="47"/>
        <v>0</v>
      </c>
      <c r="BN36" s="42">
        <f t="shared" si="48"/>
        <v>0</v>
      </c>
      <c r="BO36" s="42">
        <f t="shared" si="49"/>
        <v>0</v>
      </c>
      <c r="BP36" s="42">
        <f t="shared" si="50"/>
        <v>0</v>
      </c>
      <c r="BQ36" s="42">
        <f t="shared" si="51"/>
        <v>0</v>
      </c>
    </row>
  </sheetData>
  <mergeCells count="145">
    <mergeCell ref="BA25:BA26"/>
    <mergeCell ref="BB25:BC25"/>
    <mergeCell ref="BJ25:BP25"/>
    <mergeCell ref="BY6:BZ6"/>
    <mergeCell ref="BY5:BZ5"/>
    <mergeCell ref="BY3:BZ4"/>
    <mergeCell ref="CC3:CC4"/>
    <mergeCell ref="CB3:CB4"/>
    <mergeCell ref="A11:D11"/>
    <mergeCell ref="A12:D12"/>
    <mergeCell ref="B25:C25"/>
    <mergeCell ref="D25:E25"/>
    <mergeCell ref="F25:AA25"/>
    <mergeCell ref="AB25:AU25"/>
    <mergeCell ref="AW25:AW26"/>
    <mergeCell ref="AY25:AY26"/>
    <mergeCell ref="A7:D7"/>
    <mergeCell ref="A8:D8"/>
    <mergeCell ref="A9:D9"/>
    <mergeCell ref="A10:D10"/>
    <mergeCell ref="AW3:AX3"/>
    <mergeCell ref="AU3:AV3"/>
    <mergeCell ref="AS3:AT3"/>
    <mergeCell ref="AQ3:AR3"/>
    <mergeCell ref="A2:D2"/>
    <mergeCell ref="A6:D6"/>
    <mergeCell ref="AH2:AZ2"/>
    <mergeCell ref="A4:D4"/>
    <mergeCell ref="AB3:AD3"/>
    <mergeCell ref="X3:AA3"/>
    <mergeCell ref="M3:P3"/>
    <mergeCell ref="A5:D5"/>
    <mergeCell ref="E4:H4"/>
    <mergeCell ref="Q4:T4"/>
    <mergeCell ref="U4:W4"/>
    <mergeCell ref="U3:W3"/>
    <mergeCell ref="Q3:T3"/>
    <mergeCell ref="I3:L3"/>
    <mergeCell ref="E3:H3"/>
    <mergeCell ref="AL3:AN3"/>
    <mergeCell ref="AL4:AN4"/>
    <mergeCell ref="AL5:AN5"/>
    <mergeCell ref="I4:L4"/>
    <mergeCell ref="E2:AA2"/>
    <mergeCell ref="AB2:AG2"/>
    <mergeCell ref="E5:H5"/>
    <mergeCell ref="I5:L5"/>
    <mergeCell ref="M4:P4"/>
    <mergeCell ref="AH3:AK3"/>
    <mergeCell ref="AE3:AG3"/>
    <mergeCell ref="AO4:AP4"/>
    <mergeCell ref="AY3:AZ3"/>
    <mergeCell ref="M5:P5"/>
    <mergeCell ref="Q5:T5"/>
    <mergeCell ref="U5:W5"/>
    <mergeCell ref="X5:Z5"/>
    <mergeCell ref="AU5:AV5"/>
    <mergeCell ref="AW5:AX5"/>
    <mergeCell ref="AY5:AZ5"/>
    <mergeCell ref="AW4:AX4"/>
    <mergeCell ref="AQ4:AR4"/>
    <mergeCell ref="AS4:AT4"/>
    <mergeCell ref="AU4:AV4"/>
    <mergeCell ref="AO3:AP3"/>
    <mergeCell ref="X4:Z4"/>
    <mergeCell ref="AY4:AZ4"/>
    <mergeCell ref="AO5:AP5"/>
    <mergeCell ref="AQ5:AR5"/>
    <mergeCell ref="BV2:CH2"/>
    <mergeCell ref="BN3:BU4"/>
    <mergeCell ref="BN2:BU2"/>
    <mergeCell ref="CI4:CL4"/>
    <mergeCell ref="CM4:CO4"/>
    <mergeCell ref="BA2:BM2"/>
    <mergeCell ref="BA4:BB4"/>
    <mergeCell ref="BA3:BB3"/>
    <mergeCell ref="BC3:BD3"/>
    <mergeCell ref="BG4:BH4"/>
    <mergeCell ref="BG3:BH3"/>
    <mergeCell ref="BE3:BF3"/>
    <mergeCell ref="BE4:BF4"/>
    <mergeCell ref="BC4:BD4"/>
    <mergeCell ref="BK4:BM4"/>
    <mergeCell ref="BK3:BM3"/>
    <mergeCell ref="CI5:CL5"/>
    <mergeCell ref="CM5:CO5"/>
    <mergeCell ref="BE5:BF5"/>
    <mergeCell ref="CP5:CW5"/>
    <mergeCell ref="CE3:CE4"/>
    <mergeCell ref="CF3:CF4"/>
    <mergeCell ref="BA5:BB5"/>
    <mergeCell ref="BC5:BD5"/>
    <mergeCell ref="AS5:AT5"/>
    <mergeCell ref="CG3:CG4"/>
    <mergeCell ref="CH3:CH4"/>
    <mergeCell ref="BV3:BX4"/>
    <mergeCell ref="CA3:CA4"/>
    <mergeCell ref="CD3:CD4"/>
    <mergeCell ref="CI3:DD3"/>
    <mergeCell ref="BG5:BH5"/>
    <mergeCell ref="BK5:BM5"/>
    <mergeCell ref="FE3:FF3"/>
    <mergeCell ref="CP4:CW4"/>
    <mergeCell ref="CX4:DD4"/>
    <mergeCell ref="DE4:DH4"/>
    <mergeCell ref="DI4:DN4"/>
    <mergeCell ref="DO4:DR4"/>
    <mergeCell ref="DS4:DT4"/>
    <mergeCell ref="DU4:EB4"/>
    <mergeCell ref="EC4:ED4"/>
    <mergeCell ref="EE4:EG4"/>
    <mergeCell ref="EQ4:EU4"/>
    <mergeCell ref="EV4:EZ4"/>
    <mergeCell ref="FA4:FB4"/>
    <mergeCell ref="FC4:FD4"/>
    <mergeCell ref="FE4:FF4"/>
    <mergeCell ref="FA3:FB3"/>
    <mergeCell ref="FC3:FD3"/>
    <mergeCell ref="EH4:EI4"/>
    <mergeCell ref="EJ4:EN4"/>
    <mergeCell ref="EO4:EP4"/>
    <mergeCell ref="FG2:FG5"/>
    <mergeCell ref="EV5:EZ5"/>
    <mergeCell ref="FA5:FB5"/>
    <mergeCell ref="FC5:FD5"/>
    <mergeCell ref="FE5:FF5"/>
    <mergeCell ref="CX5:DD5"/>
    <mergeCell ref="DE5:DH5"/>
    <mergeCell ref="DI5:DN5"/>
    <mergeCell ref="DO5:DR5"/>
    <mergeCell ref="DS5:DT5"/>
    <mergeCell ref="DU5:EB5"/>
    <mergeCell ref="EC5:ED5"/>
    <mergeCell ref="EE5:EG5"/>
    <mergeCell ref="EQ5:EU5"/>
    <mergeCell ref="EO5:EP5"/>
    <mergeCell ref="EH5:EI5"/>
    <mergeCell ref="EJ5:EN5"/>
    <mergeCell ref="CI2:FF2"/>
    <mergeCell ref="DE3:EB3"/>
    <mergeCell ref="EC3:ED3"/>
    <mergeCell ref="EE3:EG3"/>
    <mergeCell ref="EQ3:EU3"/>
    <mergeCell ref="EV3:EZ3"/>
    <mergeCell ref="EH3:EP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0218C2DBC4C27046AD4376915CDC3351" ma:contentTypeVersion="20" ma:contentTypeDescription="צור מסמך חדש." ma:contentTypeScope="" ma:versionID="9ed77c204c0f4b1657e91a4b91d8d0ae">
  <xsd:schema xmlns:xsd="http://www.w3.org/2001/XMLSchema" xmlns:xs="http://www.w3.org/2001/XMLSchema" xmlns:p="http://schemas.microsoft.com/office/2006/metadata/properties" xmlns:ns1="http://schemas.microsoft.com/sharepoint/v3" xmlns:ns2="0097d1c6-6c8b-4ddf-9327-56a149884608" xmlns:ns3="2d7f225b-9d37-43de-8ce8-ff3a952e28e1" targetNamespace="http://schemas.microsoft.com/office/2006/metadata/properties" ma:root="true" ma:fieldsID="f3735ad0c4df582b0f1ecb0a1e849679" ns1:_="" ns2:_="" ns3:_="">
    <xsd:import namespace="http://schemas.microsoft.com/sharepoint/v3"/>
    <xsd:import namespace="0097d1c6-6c8b-4ddf-9327-56a149884608"/>
    <xsd:import namespace="2d7f225b-9d37-43de-8ce8-ff3a952e28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מאפייני מדיניות תאימות מאוחדת" ma:hidden="true" ma:internalName="_ip_UnifiedCompliancePolicyProperties">
      <xsd:simpleType>
        <xsd:restriction base="dms:Note"/>
      </xsd:simpleType>
    </xsd:element>
    <xsd:element name="_ip_UnifiedCompliancePolicyUIAction" ma:index="27" nillable="true" ma:displayName="פעולת ממשק משתמש של מדיניות תאימות מאוחדת"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97d1c6-6c8b-4ddf-9327-56a149884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תגיות תמונה" ma:readOnly="false" ma:fieldId="{5cf76f15-5ced-4ddc-b409-7134ff3c332f}" ma:taxonomyMulti="true" ma:sspId="012e9713-f20b-4ddc-8bd6-f15c0cd13d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7f225b-9d37-43de-8ce8-ff3a952e28e1" elementFormDefault="qualified">
    <xsd:import namespace="http://schemas.microsoft.com/office/2006/documentManagement/types"/>
    <xsd:import namespace="http://schemas.microsoft.com/office/infopath/2007/PartnerControls"/>
    <xsd:element name="SharedWithUsers" ma:index="16"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משותף עם פרטים" ma:internalName="SharedWithDetails" ma:readOnly="true">
      <xsd:simpleType>
        <xsd:restriction base="dms:Note">
          <xsd:maxLength value="255"/>
        </xsd:restriction>
      </xsd:simpleType>
    </xsd:element>
    <xsd:element name="TaxCatchAll" ma:index="21" nillable="true" ma:displayName="Taxonomy Catch All Column" ma:hidden="true" ma:list="{1e4f574f-00d1-4624-af60-47685e8d55a3}" ma:internalName="TaxCatchAll" ma:showField="CatchAllData" ma:web="2d7f225b-9d37-43de-8ce8-ff3a952e28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d7f225b-9d37-43de-8ce8-ff3a952e28e1" xsi:nil="true"/>
    <lcf76f155ced4ddcb4097134ff3c332f xmlns="0097d1c6-6c8b-4ddf-9327-56a1498846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6C4804-E0DA-43C0-86DD-697F7CCAAD21}"/>
</file>

<file path=customXml/itemProps2.xml><?xml version="1.0" encoding="utf-8"?>
<ds:datastoreItem xmlns:ds="http://schemas.openxmlformats.org/officeDocument/2006/customXml" ds:itemID="{7036DC58-60BB-4710-9D2C-B6771C3425A4}"/>
</file>

<file path=customXml/itemProps3.xml><?xml version="1.0" encoding="utf-8"?>
<ds:datastoreItem xmlns:ds="http://schemas.openxmlformats.org/officeDocument/2006/customXml" ds:itemID="{FB3F8091-CCE1-4FF3-ACC4-3912FFCC75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8</vt:i4>
      </vt:variant>
      <vt:variant>
        <vt:lpstr>טווחים בעלי שם</vt:lpstr>
      </vt:variant>
      <vt:variant>
        <vt:i4>1</vt:i4>
      </vt:variant>
    </vt:vector>
  </HeadingPairs>
  <TitlesOfParts>
    <vt:vector size="9" baseType="lpstr">
      <vt:lpstr>דוח שנתי</vt:lpstr>
      <vt:lpstr>נתונים לדוח שנתי</vt:lpstr>
      <vt:lpstr>גרף ספיקות</vt:lpstr>
      <vt:lpstr>גרף איכויות שפכים</vt:lpstr>
      <vt:lpstr>גרף איכויות קולחין</vt:lpstr>
      <vt:lpstr>יומן אירועים </vt:lpstr>
      <vt:lpstr>דיגום מעבדה חיצונית</vt:lpstr>
      <vt:lpstr>גיליון1</vt:lpstr>
      <vt:lpstr>'דוח שנתי'!WPrint_Area_W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dc:creator>
  <cp:lastModifiedBy>Shani Katiei</cp:lastModifiedBy>
  <cp:lastPrinted>2024-03-28T13:48:13Z</cp:lastPrinted>
  <dcterms:created xsi:type="dcterms:W3CDTF">2015-04-30T09:04:57Z</dcterms:created>
  <dcterms:modified xsi:type="dcterms:W3CDTF">2025-03-31T06:13:16Z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1032700</vt:r8>
  </property>
  <property fmtid="{D5CDD505-2E9C-101B-9397-08002B2CF9AE}" pid="3" name="ContentTypeId">
    <vt:lpwstr>0x0101000218C2DBC4C27046AD4376915CDC3351</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